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0" windowWidth="11355" windowHeight="6135" tabRatio="599" firstSheet="4" activeTab="11"/>
  </bookViews>
  <sheets>
    <sheet name="прилож.№ 1" sheetId="1" r:id="rId1"/>
    <sheet name="прил. 2 дох." sheetId="2" r:id="rId2"/>
    <sheet name="прил. 3 адм. дох. " sheetId="3" r:id="rId3"/>
    <sheet name="прил. 4 адм. дох." sheetId="4" r:id="rId4"/>
    <sheet name="прил. 5 адм. ист." sheetId="5" r:id="rId5"/>
    <sheet name="прилож.№ 6 РзПр" sheetId="6" r:id="rId6"/>
    <sheet name="прил. 7 РзПр" sheetId="7" r:id="rId7"/>
    <sheet name="прилож. № 8" sheetId="8" r:id="rId8"/>
    <sheet name="приложение №9" sheetId="9" r:id="rId9"/>
    <sheet name="прил. №10 вед." sheetId="10" r:id="rId10"/>
    <sheet name="прил.11 вед." sheetId="11" r:id="rId11"/>
    <sheet name="Прил.12 Прогр. мун.вн.заимст." sheetId="12" r:id="rId12"/>
    <sheet name="Прил.12 Прогр. мун.вн.заимс " sheetId="13" r:id="rId13"/>
    <sheet name="прил.13 источники" sheetId="14" r:id="rId14"/>
    <sheet name="прил.14 источники" sheetId="15" r:id="rId15"/>
  </sheets>
  <externalReferences>
    <externalReference r:id="rId18"/>
  </externalReferences>
  <definedNames>
    <definedName name="_xlnm.Print_Area" localSheetId="2">'прил. 3 адм. дох. '!$A$1:$C$41</definedName>
    <definedName name="_xlnm.Print_Area" localSheetId="3">'прил. 4 адм. дох.'!$A$1:$C$64</definedName>
    <definedName name="_xlnm.Print_Area" localSheetId="0">'прилож.№ 1'!$A$2:$C$112</definedName>
  </definedNames>
  <calcPr fullCalcOnLoad="1"/>
</workbook>
</file>

<file path=xl/sharedStrings.xml><?xml version="1.0" encoding="utf-8"?>
<sst xmlns="http://schemas.openxmlformats.org/spreadsheetml/2006/main" count="5061" uniqueCount="685">
  <si>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</si>
  <si>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</si>
  <si>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</si>
  <si>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</si>
  <si>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</si>
  <si>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</si>
  <si>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</si>
  <si>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831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</si>
  <si>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</si>
  <si>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</si>
  <si>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</si>
  <si>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</si>
  <si>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</si>
  <si>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</si>
  <si>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</si>
  <si>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</si>
  <si>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</si>
  <si>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</si>
  <si>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</si>
  <si>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Кредиты кредитных организаций  в валюте Российской Федерации </t>
  </si>
  <si>
    <t>09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</si>
  <si>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</si>
  <si>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</si>
  <si>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</si>
  <si>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</si>
  <si>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</si>
  <si>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</si>
  <si>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</si>
  <si>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</si>
  <si>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</si>
  <si>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</si>
  <si>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</si>
  <si>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</si>
  <si>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</si>
  <si>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</si>
  <si>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</si>
  <si>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</si>
  <si>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</si>
  <si>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</si>
  <si>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ПР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</si>
  <si>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</si>
  <si>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</si>
  <si>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</si>
  <si>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</si>
  <si>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</si>
  <si>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</si>
  <si>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</si>
  <si>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</si>
  <si>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</si>
  <si>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</si>
  <si>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</si>
  <si>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</si>
  <si>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</si>
  <si>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</si>
  <si>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</si>
  <si>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</si>
  <si>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</si>
  <si>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</si>
  <si>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</si>
  <si>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</si>
  <si>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</si>
  <si>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</si>
  <si>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</si>
  <si>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</si>
  <si>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</si>
  <si>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</si>
  <si>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</si>
  <si>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</si>
  <si>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</si>
  <si>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</si>
  <si>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</si>
  <si>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</si>
  <si>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Верхний предел  муниципального долга на 1 января 2015г.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</si>
  <si>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</si>
  <si>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</si>
  <si>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</si>
  <si>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</si>
  <si>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</si>
  <si>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</si>
  <si>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</si>
  <si>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</si>
  <si>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</si>
  <si>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</si>
  <si>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</si>
  <si>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</si>
  <si>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</si>
  <si>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</si>
  <si>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</si>
  <si>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</si>
  <si>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</si>
  <si>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</si>
  <si>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</si>
  <si>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</si>
  <si>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</si>
  <si>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</si>
  <si>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</si>
  <si>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</si>
  <si>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</si>
  <si>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</si>
  <si>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</si>
  <si>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</si>
  <si>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</si>
  <si>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</si>
  <si>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</si>
  <si>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</si>
  <si>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</si>
  <si>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</si>
  <si>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</si>
  <si>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</si>
  <si>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</si>
  <si>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</si>
  <si>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</si>
  <si>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</si>
  <si>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</si>
  <si>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</si>
  <si>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</si>
  <si>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</si>
  <si>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</si>
  <si>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</si>
  <si>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</si>
  <si>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</si>
  <si>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</si>
  <si>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</si>
  <si>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</si>
  <si>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</si>
  <si>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</si>
  <si>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</si>
  <si>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</si>
  <si>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</si>
  <si>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</si>
  <si>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14</t>
  </si>
  <si>
    <t>12</t>
  </si>
  <si>
    <t>08</t>
  </si>
  <si>
    <t>Иные мероприятия и сфере установленных функций</t>
  </si>
  <si>
    <t>Доплаты к пенсиям муниципальных служащих</t>
  </si>
  <si>
    <t>ПРОЧИЕ НЕНАЛОГОВЫЕ ДОХОДЫ</t>
  </si>
  <si>
    <t>Прочие неналоговые доходы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</si>
  <si>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</si>
  <si>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</si>
  <si>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</si>
  <si>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</si>
  <si>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</si>
  <si>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</si>
  <si>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</si>
  <si>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</si>
  <si>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</si>
  <si>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</si>
  <si>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</si>
  <si>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</si>
  <si>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</si>
  <si>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</si>
  <si>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</si>
  <si>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</si>
  <si>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20.0.00.00000</t>
  </si>
  <si>
    <t>91.1.00.60007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</si>
  <si>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</si>
  <si>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</si>
  <si>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</si>
  <si>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</si>
  <si>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</si>
  <si>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</si>
  <si>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</si>
  <si>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</si>
  <si>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</si>
  <si>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</si>
  <si>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</si>
  <si>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</si>
  <si>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</si>
  <si>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</si>
  <si>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</si>
  <si>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</si>
  <si>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</si>
  <si>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</si>
  <si>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</si>
  <si>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</si>
  <si>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</si>
  <si>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</si>
  <si>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</si>
  <si>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</si>
  <si>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</si>
  <si>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</si>
  <si>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</si>
  <si>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</si>
  <si>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</si>
  <si>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</si>
  <si>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</si>
  <si>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</si>
  <si>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</si>
  <si>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</si>
  <si>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</si>
  <si>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</si>
  <si>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</si>
  <si>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</si>
  <si>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</si>
  <si>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</si>
  <si>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</si>
  <si>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</si>
  <si>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</si>
  <si>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</si>
  <si>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</si>
  <si>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</si>
  <si>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</si>
  <si>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</si>
  <si>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</si>
  <si>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</si>
  <si>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</si>
  <si>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</si>
  <si>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</si>
  <si>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Субсидии на реализацию мероприятий перечня проектов народных инициатив за счет областного бюджета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</si>
  <si>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</si>
  <si>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</si>
  <si>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</si>
  <si>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</si>
  <si>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</si>
  <si>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</si>
  <si>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</si>
  <si>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</si>
  <si>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</si>
  <si>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</si>
  <si>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</si>
  <si>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</si>
  <si>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</si>
  <si>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</si>
  <si>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</si>
  <si>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</si>
  <si>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</si>
  <si>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</si>
  <si>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</si>
  <si>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</si>
  <si>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</t>
  </si>
  <si>
    <t>91.1.00.60003</t>
  </si>
  <si>
    <t xml:space="preserve">            Приложение № 12</t>
  </si>
  <si>
    <t>Приложение № 14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</si>
  <si>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</si>
  <si>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</si>
  <si>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</si>
  <si>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</si>
  <si>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</si>
  <si>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</si>
  <si>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</si>
  <si>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</si>
  <si>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</si>
  <si>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 xml:space="preserve"> 182 1 01 02020 01 0000110</t>
  </si>
  <si>
    <t>733 1 11 00000 00 0000 000</t>
  </si>
  <si>
    <t xml:space="preserve">733 1 11 09045 10 0000 120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</si>
  <si>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</si>
  <si>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</si>
  <si>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</si>
  <si>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</si>
  <si>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</si>
  <si>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</si>
  <si>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</si>
  <si>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</si>
  <si>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</si>
  <si>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</si>
  <si>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</si>
  <si>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</si>
  <si>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</si>
  <si>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</si>
  <si>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</si>
  <si>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</si>
  <si>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</si>
  <si>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</si>
  <si>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</si>
  <si>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</si>
  <si>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</si>
  <si>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</si>
  <si>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</si>
  <si>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</si>
  <si>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</si>
  <si>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</si>
  <si>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</si>
  <si>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</si>
  <si>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</si>
  <si>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</si>
  <si>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</si>
  <si>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</si>
  <si>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</si>
  <si>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</si>
  <si>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</si>
  <si>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</si>
  <si>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</si>
  <si>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</si>
  <si>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</si>
  <si>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</si>
  <si>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</si>
  <si>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91.1.00.60019</t>
  </si>
  <si>
    <t>700</t>
  </si>
  <si>
    <t>730</t>
  </si>
  <si>
    <t>1 17 05050 10 0000180</t>
  </si>
  <si>
    <t xml:space="preserve"> 2 02 15001 10 0000150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</si>
  <si>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</si>
  <si>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</si>
  <si>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</si>
  <si>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</si>
  <si>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</si>
  <si>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</si>
  <si>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</si>
  <si>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</si>
  <si>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</si>
  <si>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</si>
  <si>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</si>
  <si>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</si>
  <si>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</si>
  <si>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</si>
  <si>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</si>
  <si>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</si>
  <si>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</si>
  <si>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</si>
  <si>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</si>
  <si>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</si>
  <si>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</si>
  <si>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Расходы на выплаты персоналу казенных учреждений</t>
  </si>
  <si>
    <t>733 2 02 30024 10 0000 150</t>
  </si>
  <si>
    <t>733 2 02 29999 10 0000 150</t>
  </si>
  <si>
    <t>733 2 02 30000 00 0000 150</t>
  </si>
  <si>
    <t>733 2 02 30024 00 0000 150</t>
  </si>
  <si>
    <t>91.1.00.60008</t>
  </si>
  <si>
    <t>Строительство, реконструкция, капитальный ремонт в сфере установленных функций</t>
  </si>
  <si>
    <t>91.4.00.S2370</t>
  </si>
  <si>
    <t>91.4.00.00000</t>
  </si>
  <si>
    <t>Реализация мероприятий перечня проектов народных инициатив</t>
  </si>
  <si>
    <t>1 13 02995 10 0000130</t>
  </si>
  <si>
    <t>Прочие доходы от компенсации затрат бюджетов сельских поселений</t>
  </si>
  <si>
    <t>Приложение № 3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</si>
  <si>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</si>
  <si>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733 01 02 00 00 00 0000 000</t>
  </si>
  <si>
    <t>733 01 02 00 00 00 0000 700</t>
  </si>
  <si>
    <t>733 01 02 00 00 10 0000 710</t>
  </si>
  <si>
    <t>733 01 02 00 00 10 0000 810</t>
  </si>
  <si>
    <t>733 01 03 00 00 00 0000000</t>
  </si>
  <si>
    <t>733 01 03 00 00 00 0000 700</t>
  </si>
  <si>
    <t>733 01 03 01 00 10 0000 710</t>
  </si>
  <si>
    <t>733 01 03 00 00 00 0000800</t>
  </si>
  <si>
    <t>733 01 03 01 00 10 0000810</t>
  </si>
  <si>
    <t>733 01 05 00 00 00 0000000</t>
  </si>
  <si>
    <t>733 01 05 00 00 00 0000500</t>
  </si>
  <si>
    <t>733 01 05 02 00 00 0000500</t>
  </si>
  <si>
    <t>733 01 05 02 0100 0000510</t>
  </si>
  <si>
    <t>733 01 05 02 01 10 0000510</t>
  </si>
  <si>
    <t>733 01 05 00 00 00 0000600</t>
  </si>
  <si>
    <t>733 01 05 02 00 00 0000600</t>
  </si>
  <si>
    <t>733 01 05 02 01 00 0000610</t>
  </si>
  <si>
    <t>733 01 05 02 01 10 0000610</t>
  </si>
  <si>
    <t>733 01 02 00 00 00 0000 800</t>
  </si>
  <si>
    <t>1 11 05025 10 0000 120</t>
  </si>
  <si>
    <t>733 1 11 05000 00 0000 120</t>
  </si>
  <si>
    <t>733 1 11 05020 00 0000 120</t>
  </si>
  <si>
    <t>733 1 11 05025 10 0000 120</t>
  </si>
  <si>
    <t>733 2 02 20000 00 0000 150</t>
  </si>
  <si>
    <t>733 2 02 29999 00 0000 150</t>
  </si>
  <si>
    <t>Приложение № 5</t>
  </si>
  <si>
    <t xml:space="preserve"> 2 02 20077 10 0000150</t>
  </si>
  <si>
    <t>Обслуживание муниципального долга</t>
  </si>
  <si>
    <t>Обслуживание государственного  (муниципального) долга</t>
  </si>
  <si>
    <t xml:space="preserve">                                                                                    Приложение № 9</t>
  </si>
  <si>
    <t>Управление Федеральной налоговой службы по Иркутской области</t>
  </si>
  <si>
    <t>1 01 02000 01 0000110</t>
  </si>
  <si>
    <t>1 06 06000 00 0000110</t>
  </si>
  <si>
    <t>Задолженность ипересчеты по отмененным налогам, сборами инымобязательным платежам</t>
  </si>
  <si>
    <t>1 09 00000 00 0000 000</t>
  </si>
  <si>
    <t>1 06 01000 00 0000110</t>
  </si>
  <si>
    <t xml:space="preserve"> 1 05 03000 01 0000 110</t>
  </si>
  <si>
    <t>Управление Федерального казначейства по Иркутской области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</si>
  <si>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</si>
  <si>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1 14 06025 10 0000430</t>
  </si>
  <si>
    <t>Приложение № 7</t>
  </si>
  <si>
    <t xml:space="preserve">                                                                                    Приложение № 11</t>
  </si>
  <si>
    <t xml:space="preserve"> 1 03 02000 01 0000110</t>
  </si>
  <si>
    <t xml:space="preserve"> 1 03 02231 01 0000110</t>
  </si>
  <si>
    <t xml:space="preserve"> 1 03 02241 01 0000110</t>
  </si>
  <si>
    <t xml:space="preserve"> 1 03 02251 01 0000110</t>
  </si>
  <si>
    <t xml:space="preserve"> 1 03 02261 01 0000110</t>
  </si>
  <si>
    <t xml:space="preserve"> 1 01 02010 01 0000110</t>
  </si>
  <si>
    <t xml:space="preserve"> 1 01 02050 01 0000 110</t>
  </si>
  <si>
    <t xml:space="preserve"> 1 05 03020 01 0000 110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</si>
  <si>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</si>
  <si>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</si>
  <si>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(пени по соответствующему платежу)</t>
  </si>
  <si>
    <t xml:space="preserve"> 1 05 03010 01 1000 110</t>
  </si>
  <si>
    <t xml:space="preserve"> 1 05 03010 01 3000 110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</si>
  <si>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</si>
  <si>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</si>
  <si>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1 06 01030 10 0000 110</t>
  </si>
  <si>
    <t xml:space="preserve"> 1 06 01030 10 1000 110</t>
  </si>
  <si>
    <t xml:space="preserve"> 1 06 01030 10 2100 110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</si>
  <si>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</si>
  <si>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</si>
  <si>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</si>
  <si>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</si>
  <si>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</si>
  <si>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сельских поселений  (прочие поступления)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</si>
  <si>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</si>
  <si>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</si>
  <si>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</si>
  <si>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 xml:space="preserve"> 1 06 06030 00 0000 110</t>
  </si>
  <si>
    <t xml:space="preserve"> 1 06 06033 10 0000 110</t>
  </si>
  <si>
    <t xml:space="preserve"> 1 06 06033 10 1000 110</t>
  </si>
  <si>
    <t xml:space="preserve"> 1 06 06033 10 2100 110</t>
  </si>
  <si>
    <t xml:space="preserve"> 1 06 06033 10 3000 110</t>
  </si>
  <si>
    <t xml:space="preserve"> 1 06 06033 10 4000 110</t>
  </si>
  <si>
    <t xml:space="preserve"> 1 06 06040 00 0000 110</t>
  </si>
  <si>
    <t xml:space="preserve"> 1 06 06043 10 0000 110</t>
  </si>
  <si>
    <t xml:space="preserve"> 1 06 06043 10 1000 110</t>
  </si>
  <si>
    <t xml:space="preserve"> 1 06 06043 10 2100 110</t>
  </si>
  <si>
    <t xml:space="preserve"> 1 05 03010 01 2100 110</t>
  </si>
  <si>
    <t xml:space="preserve"> 1 09 04000 00 0000 110</t>
  </si>
  <si>
    <t xml:space="preserve"> 1 09 04050 00 0000 110</t>
  </si>
  <si>
    <t xml:space="preserve"> 1 09 04050 10 0000 110</t>
  </si>
  <si>
    <t>880</t>
  </si>
  <si>
    <t>Мероприятия по жилищному фонду</t>
  </si>
  <si>
    <t>91.1.00.60108</t>
  </si>
  <si>
    <t>Организация и содержание мест захоронения</t>
  </si>
  <si>
    <t>91.1.00.60104</t>
  </si>
  <si>
    <t>Уплата прочих налогов и сборов</t>
  </si>
  <si>
    <t>20.1.00.00000</t>
  </si>
  <si>
    <t>Программные расходы органов местного самоуправления</t>
  </si>
  <si>
    <t>Программные расходы органов местного самоуправления за счет средств местного бюджета</t>
  </si>
  <si>
    <t>20.1.00.99000</t>
  </si>
  <si>
    <t>20.1.00.99026</t>
  </si>
  <si>
    <t>733 1 16 00000 00 0000 140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</si>
  <si>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</si>
  <si>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</si>
  <si>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</si>
  <si>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</si>
  <si>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</si>
  <si>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</si>
  <si>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</si>
  <si>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</si>
  <si>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733 116 02020 02 0000 140</t>
  </si>
  <si>
    <t>733 1 16 07090 10 0000 140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</si>
  <si>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</si>
  <si>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</si>
  <si>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</si>
  <si>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</si>
  <si>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</si>
  <si>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</si>
  <si>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733 1 16 01074 01 0000 140</t>
  </si>
  <si>
    <t>Прочие межбюджетные трансферты, передаваемые бюджетам сельских поселений</t>
  </si>
  <si>
    <t>2 02 49999 10 0000 150</t>
  </si>
  <si>
    <t>ДОХОДЫ ОТ ОКАЗАНИЯ ПЛАТНЫХ УСЛУГ И КОМПЕНСАЦИИ ЗАТРАТ ГОСУДАРСТВА</t>
  </si>
  <si>
    <t>733 1 13 00000 00 0000 000</t>
  </si>
  <si>
    <t>733 1 13 01000 00 0000 130</t>
  </si>
  <si>
    <t>733 1 13 01990 00 0000 130</t>
  </si>
  <si>
    <t>733 1 13 01995 10 0000 130</t>
  </si>
  <si>
    <t>91.1.00.60004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</si>
  <si>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</si>
  <si>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</si>
  <si>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</si>
  <si>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</si>
  <si>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ОБСЛУЖИВАНИЕ ГОСУДАРСТВЕННОГО (МУНИЦИПАЛЬНОГО) ДОЛГА</t>
  </si>
  <si>
    <t>Обеспечение деятельности в сфере установленных функций бюджетных, автономных и казенных учреждений</t>
  </si>
  <si>
    <t>Непрограммные расходы органов местного самоуправления за счет средств федерального бюджет</t>
  </si>
  <si>
    <t>91.3.00.00000</t>
  </si>
  <si>
    <t>Субвенции на осуществление первичного воинского учета на территориях, где отсутствуют военные комиссариаты</t>
  </si>
  <si>
    <t>Непрограммные расходы органов местного самоуправления за счет средств федерального бюджета</t>
  </si>
  <si>
    <t xml:space="preserve"> Расходы на выплаты персоналу казенных учреждений</t>
  </si>
  <si>
    <t>Уплата прочих налогов, сборов и иных платежей</t>
  </si>
  <si>
    <t xml:space="preserve">Культура </t>
  </si>
  <si>
    <t>247</t>
  </si>
  <si>
    <t>Закупка энергетических ресурсов</t>
  </si>
  <si>
    <t>Субсидии бюджетам сельских поселений на софинансирование капитальных вложений в объекты муниципальной собственности</t>
  </si>
  <si>
    <t>Фонд оплаты труда учреждений</t>
  </si>
  <si>
    <t xml:space="preserve">Прочая закупка товаров, работ и услуг </t>
  </si>
  <si>
    <t>Исполнение судебных актов Российской Федерации и мировых соглашений по возмещению причиненного вреда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</si>
  <si>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</t>
  </si>
  <si>
    <t>Прочая закупка товаров, работ и услуг</t>
  </si>
  <si>
    <t>Фонд оплаты труда государственных (муниципальных) органов</t>
  </si>
  <si>
    <t>Защита населения и территории от чрезвычайных ситуаций природного и техногенного характера, пожарная безопасность</t>
  </si>
  <si>
    <t>Доходы о компенсации затрат госудаства</t>
  </si>
  <si>
    <t>733 113 02000 00 0000 000</t>
  </si>
  <si>
    <t xml:space="preserve">Доходы, поступающие в порядке возмещения расходов, понесенных в связи с эксплуатацией имущества </t>
  </si>
  <si>
    <t>733 113 02060 00 0000 000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</si>
  <si>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</si>
  <si>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733 1 13 02065 10 0000 130</t>
  </si>
  <si>
    <t>1 13 02065 10 0000130</t>
  </si>
  <si>
    <t>Обслуживание государственного (муниципального) внутреннего долга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</si>
  <si>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</si>
  <si>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</si>
  <si>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</si>
  <si>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сельских поселений на реализацию мероприятий по стимулированию программ развития жилищного строительства субъектов Российской Федерации</t>
  </si>
  <si>
    <t>733 2 02 25021 00 0000 150</t>
  </si>
  <si>
    <t>733 2 02 25021 10 0000 150</t>
  </si>
  <si>
    <t>20.1.F1.50211</t>
  </si>
  <si>
    <t>2 02 25021 10 0000150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</si>
  <si>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</si>
  <si>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</si>
  <si>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1 16 01094 01 0000 140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</si>
  <si>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
</t>
  </si>
  <si>
    <t>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</si>
  <si>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</si>
  <si>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733 1 16 01084 01 0000 140 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</si>
  <si>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</si>
  <si>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733 1 16 01094 01 0000 140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</si>
  <si>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</si>
  <si>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733 1 16 01194 01 0000 140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</si>
  <si>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</si>
  <si>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1 16 01204 01 0000 140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</si>
  <si>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</si>
  <si>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Реализация мероприятий по ремонту и содержанию автомобильных дорог общего пользования местного значения, в рамках муниципальной программы за счет средств местного бюджета</t>
  </si>
  <si>
    <t>Муниципальная программа "Комплексного развития систем транспортной инфраструктуры на территории Ушаковского муниципального образования Иркутского района Иркутской области на 2018-2035 годы"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</si>
  <si>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</si>
  <si>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</si>
  <si>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</si>
  <si>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</si>
  <si>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</si>
  <si>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410</t>
  </si>
  <si>
    <t>414</t>
  </si>
  <si>
    <t>ПЕРЕЧЕНЬ ГЛАВНЫХ АДМИНИСТРАТОРОВ ДОХОДОВ  БЮДЖЕТА  ПОСЕЛЕНИЯ - ТЕРРИТОРИАЛЬНЫХ ОРГАНОВ (ПОДРАЗДЕЛЕНИЙ) ФЕДЕРАЛЬНЫХ ОРГАНОВ ГОСУДАРСТВЕННОЙ ВЛАСТИ</t>
  </si>
  <si>
    <t>Перечень главных администраторов доходов  бюджета Ушаковского муниципального образования</t>
  </si>
  <si>
    <t>Перечень главных администраторов источников финансирования дефицита бюджета Ушаковского муниципального образования</t>
  </si>
  <si>
    <t xml:space="preserve">                                                                                    Приложение № 8</t>
  </si>
  <si>
    <t xml:space="preserve">                                                                                    Приложение №10</t>
  </si>
  <si>
    <t>733 1 16 01204 01 0000 140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</si>
  <si>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</si>
  <si>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</si>
  <si>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</si>
  <si>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</si>
  <si>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</si>
  <si>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</si>
  <si>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</si>
  <si>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</si>
  <si>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</si>
  <si>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</si>
  <si>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</si>
  <si>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</si>
  <si>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</si>
  <si>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</si>
  <si>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</si>
  <si>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182 1 01 02030 01 2100 110</t>
  </si>
  <si>
    <t>182 1 01 02030 01 3000 110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</si>
  <si>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</si>
  <si>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182 1 01 02080 01 1000 110</t>
  </si>
  <si>
    <t>182 1 06 01030 10 2100 110</t>
  </si>
  <si>
    <t>182 1 06 06033 10 1000 110</t>
  </si>
  <si>
    <t>182 1 06 06033 10 2100 110</t>
  </si>
  <si>
    <t>182 1 06 06033 10 3000 110</t>
  </si>
  <si>
    <t>182 1 06 06043 10 1000 110</t>
  </si>
  <si>
    <t>182 1 06 06043 10 2100 110</t>
  </si>
  <si>
    <t>182 1 06 06043 10 4000 110</t>
  </si>
  <si>
    <t>Земельный налог с физических лиц, обладающих земельным участком, расположенным в границах сельских поселений  (прочие поступления)</t>
  </si>
  <si>
    <t>733 1 00 00000 00 0000 000</t>
  </si>
  <si>
    <t>182 1 06 06040 00 0000 110</t>
  </si>
  <si>
    <t>1 11 05430 10 0000120</t>
  </si>
  <si>
    <t>Министерство лесного комплекса Иркутской области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</si>
  <si>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</si>
  <si>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</si>
  <si>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 xml:space="preserve">Прочие субсидии </t>
  </si>
  <si>
    <t>733 2 02 29998 10 0000 150</t>
  </si>
  <si>
    <t>733 2 02 29998 00 0000 150</t>
  </si>
  <si>
    <t xml:space="preserve"> 2 02 29998 10 0000150</t>
  </si>
  <si>
    <t>ШТРАФЫ, САНКЦИИ, ВОЗМЕЩЕНИЕ УЩЕРБА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</si>
  <si>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</si>
  <si>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</si>
  <si>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733 1 11 09000 00 0000 120</t>
  </si>
  <si>
    <t>733 1 11 09040 00 0000 120</t>
  </si>
  <si>
    <t>733 0 00 00000 00 0000 000</t>
  </si>
  <si>
    <t>182 1 05 03010 01 1000 110</t>
  </si>
  <si>
    <t>182 1 05 03010 01 2100 110</t>
  </si>
  <si>
    <t>Субсидии бюджетам сельских поселений на финансовое обеспечение отдельных полномочий</t>
  </si>
  <si>
    <t>Субсидии бюджетам на финансовое обеспечение отдельных полномочий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</si>
  <si>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</si>
  <si>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</si>
  <si>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</si>
  <si>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733 1 14 00000 00 0000 000</t>
  </si>
  <si>
    <t>733 1 14 06000 00 0000 430</t>
  </si>
  <si>
    <t>733 1 14 06020 00 0000 430</t>
  </si>
  <si>
    <t>733 1 14 06025 10 0000 430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</si>
  <si>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</si>
  <si>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</si>
  <si>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182 1 01 02090 01 1000 110</t>
  </si>
  <si>
    <t>182 1 01 02090 01 0000 110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</si>
  <si>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</si>
  <si>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сельских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</si>
  <si>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733 1 11 05400 00 0000 120</t>
  </si>
  <si>
    <t>733 1 11 05420 00 0000 120</t>
  </si>
  <si>
    <t>733 1 11 05420 10 0000 120</t>
  </si>
  <si>
    <t>1 11 05420 10 0000 120</t>
  </si>
  <si>
    <t>182 1 01 02010 01 4000 110</t>
  </si>
  <si>
    <t xml:space="preserve"> 182 1 01 02020 01 1000110</t>
  </si>
  <si>
    <t>182 1 06 06030 00 0000110</t>
  </si>
  <si>
    <t>182 1 06 01030 10 1000110</t>
  </si>
  <si>
    <t>182 1 01 02020 01 3000 110</t>
  </si>
  <si>
    <t xml:space="preserve"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</si>
  <si>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РАСПРЕДЕЛЕНИЕ БЮДЖЕТНЫХ АССИГНОВАНИЙ ПО РАЗДЕЛАМ, ПОДРАЗДЕЛАМ КЛАССИФИКАЦИИ РАСХОДОВ БЮДЖЕТОВ НА ПЛАНОВЫЙ ПЕРИОД 2023 и 2024 ГОДОВ </t>
  </si>
  <si>
    <t>РАСПРЕДЕЛЕНИЕ БЮДЖЕТНЫХ АССИГНОВАНИЙ  ПО РАЗДЕЛАМ, ПОДРАЗДЕЛАМ, ЦЕЛЕВЫМ СТАТЬЯМ (МУНИЦИПАЛЬНЫМ ПРОГРАММАМ УШАКОВСКОГО МУНИЦИПАЛЬНОГО ОБРАЗОВАНИЯ И НЕПРОГРАММНЫМ НАПРАВЛЕНИЯМ ДЕЯТЕЛЬНОСТИ) И ВИДАМ РАСХОДОВ КЛАССИФИКАЦИИ РАСХОДОВ БЮДЖЕТОВ НА 2022 ГОД</t>
  </si>
  <si>
    <t>РАСПРЕДЕЛЕНИЕ БЮДЖЕТНЫХ АССИГНОВАНИЙ  ПО РАЗДЕЛАМ, ПОДРАЗДЕЛАМ, ЦЕЛЕВЫМ СТАТЬЯМ (МУНИЦИПАЛЬНЫМ ПРОГРАММАМ УШАКОВСКОГО МУНИЦИПАЛЬНОГО ОБРАЗОВАНИЯ И НЕПРОГРАММНЫМ НАПРАВЛЕНИЯМ ДЕЯТЕЛЬНОСТИ) И ВИДАМ РАСХОДОВ КЛАССИФИКАЦИИ РАСХОДОВ БЮДЖЕТОВ НА ПЛАНОВЫЙ ПЕРИОД 2023 и 2024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</si>
  <si>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2022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</si>
  <si>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2023 и 2024 ГОДОВ</t>
  </si>
  <si>
    <t>Объем привлечения         в 2022 г.</t>
  </si>
  <si>
    <t>Объем погашения         в 2022 г.</t>
  </si>
  <si>
    <t>Программа муниципальных внутренних заимствований Ушаковского муниципального образования на 2022 год</t>
  </si>
  <si>
    <t xml:space="preserve">РАСПРЕДЕЛЕНИЕ БЮДЖЕТНЫХ АССИГНОВАНИЙ ПО РАЗДЕЛАМ, ПОДРАЗДЕЛАМ КЛАССИФИКАЦИИ РАСХОДОВ БЮДЖЕТОВ НА 2022 ГОД </t>
  </si>
  <si>
    <t xml:space="preserve">Прогнозируемые доходы бюджета Ушаковского муниципального образования на 2022 год </t>
  </si>
  <si>
    <t>Субвенции бюджетам бюджетной системы Российской Федерации</t>
  </si>
  <si>
    <t xml:space="preserve">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</si>
  <si>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</si>
  <si>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1 01 02090 01 0000 110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</si>
  <si>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</si>
  <si>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1 01 02040 01 0000110</t>
  </si>
  <si>
    <t>1 01 02010 01 1000 110</t>
  </si>
  <si>
    <t>1 01 02010 01 2100 110</t>
  </si>
  <si>
    <t>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</si>
  <si>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</si>
  <si>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1 01 02010 01 4000 110</t>
  </si>
  <si>
    <t xml:space="preserve">  1 01 02020 01 0000 110</t>
  </si>
  <si>
    <t xml:space="preserve">  1 01 02020 01 1000 110</t>
  </si>
  <si>
    <t xml:space="preserve">  1 01 02020 01 2100 110</t>
  </si>
  <si>
    <t xml:space="preserve">  1 01 02020 01 3000 110</t>
  </si>
  <si>
    <t xml:space="preserve"> 1 01 02030 01 0000 110</t>
  </si>
  <si>
    <t xml:space="preserve"> 1 01 02030 01 1000 110</t>
  </si>
  <si>
    <t xml:space="preserve"> 1 01 02030 01 2100 110</t>
  </si>
  <si>
    <t xml:space="preserve"> 1 01 02050 01 1000 110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</si>
  <si>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</si>
  <si>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1 01 02080 01 1000 110</t>
  </si>
  <si>
    <t>1 01 02090 01 1000 110</t>
  </si>
  <si>
    <t>1 06 06043 10 4000 110</t>
  </si>
  <si>
    <t>Земельный налог (по обязательствам, возникшим до 1 января 2006 года), мобилизуемый на территориях сельских  поселений (сумма платежа (перерасчеты, недоимка и задолженность по соответствующему платежу, в том числе по отмененному)</t>
  </si>
  <si>
    <t>1 09 04053 10 2100 110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</si>
  <si>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</si>
  <si>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 xml:space="preserve"> 1 09 04053 10 1000 110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</si>
  <si>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</si>
  <si>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 1 09 04053 10 0000 110</t>
  </si>
  <si>
    <t xml:space="preserve">Привлечение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</si>
  <si>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Привлечение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</si>
  <si>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</t>
  </si>
  <si>
    <t>Верхний предел муниципального долга на 01.01.2022 года</t>
  </si>
  <si>
    <t>Объем привлечения в 2022 году</t>
  </si>
  <si>
    <t>Объем погашения в 2022 году</t>
  </si>
  <si>
    <t>Верхний предел муниципального долга на 01.01.2023 года</t>
  </si>
  <si>
    <t>Объем привлечения в 2023 году</t>
  </si>
  <si>
    <t>Объем погашения в 2023 году</t>
  </si>
  <si>
    <t>Верхний предел муниципального долга на 01.01.2024 года</t>
  </si>
  <si>
    <t>Объем привлечения в 2024 году</t>
  </si>
  <si>
    <t>Объем погашения в 2024 году</t>
  </si>
  <si>
    <t>Верхний предел муниципального долга на 01.01.2025 года</t>
  </si>
  <si>
    <t>Объем заимствований, всего</t>
  </si>
  <si>
    <t>в том числе: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</si>
  <si>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</si>
  <si>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</si>
  <si>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</si>
  <si>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</si>
  <si>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</si>
  <si>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Увеличение прочих остатков денежных средств бюджетов (городских округов, муниципальных районов, сельских поселений, городских поселений)</t>
  </si>
  <si>
    <t>Уменьшение прочих остатков денежных средств бюджетов  (городских округов, муниципальных районов, сельских поселений, городских поселений)</t>
  </si>
  <si>
    <t xml:space="preserve">Привлечение кредитов от кредитных организаций в валюте Российской Федерации </t>
  </si>
  <si>
    <t xml:space="preserve">Привлечение  (городскими округами, муниципальными районами, сельскими поселениями, городскими поселениями ) кредитов от кредитных организаций бюджетами в валюте Российской Федерации </t>
  </si>
  <si>
    <t>Погашение бюджетами кредитов,представленных кредитными организациями в валюте Российской Федерации</t>
  </si>
  <si>
    <t xml:space="preserve">Погашение бюджетами (городских округов, муниципальных районов, сельских поселений, городских поселений) кредитов от кредитных организаций  в валюте Российской Федерации </t>
  </si>
  <si>
    <t xml:space="preserve">Привлечение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</si>
  <si>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Привлечение кредитов от других бюджетов бюджетной системы Российской Федерации бюджетами (городских округов, муниципальных районов, сельских поселений, городских поселений)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</si>
  <si>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бюджетами (городских округов, муниципальных районов, сельских поселений, городских поселений)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</si>
  <si>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</t>
  </si>
  <si>
    <t xml:space="preserve">  Приложение № 12</t>
  </si>
  <si>
    <t>Реализация мероприятий направленных на обеспечение развития и укрепления материально-технической базы муниципальных домов культуры</t>
  </si>
  <si>
    <t xml:space="preserve">91.4.00.S4670 </t>
  </si>
  <si>
    <t>Объем муниципального долга на 1 января 2022г.</t>
  </si>
  <si>
    <t>до _ лет</t>
  </si>
  <si>
    <t>183 1 01 02090 01 0000110</t>
  </si>
  <si>
    <t>Прочие субсидии</t>
  </si>
  <si>
    <t>733 2 02 30000 00 0000 000</t>
  </si>
  <si>
    <t>733 2 02 35118 00 0000 150</t>
  </si>
  <si>
    <t>733 2 02 35118 10 0000 150</t>
  </si>
  <si>
    <t>733 2 02 00000 00 0000 000</t>
  </si>
  <si>
    <t>733 2 02 20000 00 0000150</t>
  </si>
  <si>
    <t>Субсидии бюджетам бюджетной системы Российской Федерации (межбюджетные субсидии)</t>
  </si>
  <si>
    <t>Сумма (руб.)</t>
  </si>
  <si>
    <t>Сумма   (руб.)</t>
  </si>
  <si>
    <t>Сумма (руб)</t>
  </si>
  <si>
    <t>Сумма  (руб.)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</si>
  <si>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2022 год</t>
  </si>
  <si>
    <t>Источники внутреннего финансирования дефицита бюджета                                                                                                                    Ушаковского муниципального образования на плановый период 2023 и 2024 годов</t>
  </si>
  <si>
    <t>733 01 03 00 00 00 0000 800</t>
  </si>
  <si>
    <t>733 01 03 01 00 10 0000 810</t>
  </si>
  <si>
    <t>733 01 05 00 00 00 0000 500</t>
  </si>
  <si>
    <t>733 01 05 02 00 00 0000 500</t>
  </si>
  <si>
    <t>733 01 05 02 01 00 0000 510</t>
  </si>
  <si>
    <t>733 01 05 02 01 10 0000 510</t>
  </si>
  <si>
    <t>733 01 05 00 00 00 0000 600</t>
  </si>
  <si>
    <t>733 01 05 02 00 00 0000 600</t>
  </si>
  <si>
    <t>733 01 05 02 01 00 0000 610</t>
  </si>
  <si>
    <t>733 01 05 02 01 10 0000 610</t>
  </si>
  <si>
    <t>Приложение № 13</t>
  </si>
  <si>
    <t xml:space="preserve">Прогнозируемые доходы  бюджета Ушаковского муниципального образования на плановый период 2023 и 2024 годов </t>
  </si>
  <si>
    <t>Программа муниципальных внутренних заимствований Ушаковского муниципального образования на 2022 год и плановый период 2023-2024 годов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</si>
</sst>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  <numFmt numFmtId="181" formatCode="0.000"/>
    <numFmt numFmtId="182" formatCode="_-* #,##0.000_р_._-;\-* #,##0.000_р_._-;_-* &quot;-&quot;??_р_._-;_-@_-"/>
    <numFmt numFmtId="183" formatCode="#,##0.0"/>
  </numFmts>
  <fonts count="9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62" fillId="0" borderId="1">
      <alignment horizontal="left" wrapText="1"/>
      <protection/>
    </xf>
    <xf numFmtId="0" fontId="62" fillId="0" borderId="1">
      <alignment horizontal="left" wrapText="1"/>
      <protection/>
    </xf>
    <xf numFmtId="0" fontId="62" fillId="0" borderId="1">
      <alignment horizontal="left" wrapText="1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5" fillId="0" borderId="0">
      <alignment/>
      <protection/>
    </xf>
    <xf numFmtId="0" fontId="64" fillId="0" borderId="2">
      <alignment horizontal="left" wrapText="1" indent="2"/>
      <protection/>
    </xf>
    <xf numFmtId="49" fontId="64" fillId="0" borderId="0">
      <alignment wrapText="1"/>
      <protection/>
    </xf>
    <xf numFmtId="49" fontId="64" fillId="0" borderId="0">
      <alignment wrapText="1"/>
      <protection/>
    </xf>
    <xf numFmtId="49" fontId="64" fillId="0" borderId="3">
      <alignment horizontal="left"/>
      <protection/>
    </xf>
    <xf numFmtId="49" fontId="64" fillId="0" borderId="3">
      <alignment horizontal="left"/>
      <protection/>
    </xf>
    <xf numFmtId="0" fontId="64" fillId="0" borderId="4">
      <alignment horizontal="center" vertical="center" shrinkToFit="1"/>
      <protection/>
    </xf>
    <xf numFmtId="0" fontId="64" fillId="0" borderId="4">
      <alignment horizontal="center" vertical="center" shrinkToFit="1"/>
      <protection/>
    </xf>
    <xf numFmtId="0" fontId="64" fillId="0" borderId="5">
      <alignment horizontal="center" vertical="center" shrinkToFit="1"/>
      <protection/>
    </xf>
    <xf numFmtId="0" fontId="64" fillId="0" borderId="5">
      <alignment horizontal="center" vertical="center" shrinkToFit="1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0" fontId="64" fillId="0" borderId="3">
      <alignment horizontal="center" shrinkToFit="1"/>
      <protection/>
    </xf>
    <xf numFmtId="0" fontId="64" fillId="0" borderId="3">
      <alignment horizontal="center" shrinkToFit="1"/>
      <protection/>
    </xf>
    <xf numFmtId="49" fontId="64" fillId="0" borderId="6">
      <alignment horizontal="center" vertical="center"/>
      <protection/>
    </xf>
    <xf numFmtId="49" fontId="64" fillId="0" borderId="6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1">
      <alignment horizontal="center" vertical="center"/>
      <protection/>
    </xf>
    <xf numFmtId="49" fontId="64" fillId="0" borderId="3">
      <alignment horizontal="center" vertical="center" shrinkToFit="1"/>
      <protection/>
    </xf>
    <xf numFmtId="49" fontId="64" fillId="0" borderId="3">
      <alignment horizontal="center" vertical="center" shrinkToFit="1"/>
      <protection/>
    </xf>
    <xf numFmtId="180" fontId="64" fillId="0" borderId="1">
      <alignment horizontal="right" vertical="center" shrinkToFit="1"/>
      <protection/>
    </xf>
    <xf numFmtId="180" fontId="64" fillId="0" borderId="1">
      <alignment horizontal="right" vertical="center" shrinkToFit="1"/>
      <protection/>
    </xf>
    <xf numFmtId="4" fontId="64" fillId="0" borderId="1">
      <alignment horizontal="right" shrinkToFit="1"/>
      <protection/>
    </xf>
    <xf numFmtId="4" fontId="64" fillId="0" borderId="1">
      <alignment horizontal="right" shrinkToFit="1"/>
      <protection/>
    </xf>
    <xf numFmtId="49" fontId="65" fillId="0" borderId="0">
      <alignment/>
      <protection/>
    </xf>
    <xf numFmtId="49" fontId="65" fillId="0" borderId="0">
      <alignment/>
      <protection/>
    </xf>
    <xf numFmtId="49" fontId="62" fillId="0" borderId="3">
      <alignment shrinkToFit="1"/>
      <protection/>
    </xf>
    <xf numFmtId="49" fontId="62" fillId="0" borderId="3">
      <alignment shrinkToFit="1"/>
      <protection/>
    </xf>
    <xf numFmtId="49" fontId="64" fillId="0" borderId="3">
      <alignment horizontal="right"/>
      <protection/>
    </xf>
    <xf numFmtId="49" fontId="64" fillId="0" borderId="3">
      <alignment horizontal="right"/>
      <protection/>
    </xf>
    <xf numFmtId="180" fontId="64" fillId="0" borderId="7">
      <alignment horizontal="right" vertical="center" shrinkToFit="1"/>
      <protection/>
    </xf>
    <xf numFmtId="180" fontId="64" fillId="0" borderId="7">
      <alignment horizontal="right" vertical="center" shrinkToFit="1"/>
      <protection/>
    </xf>
    <xf numFmtId="4" fontId="64" fillId="0" borderId="7">
      <alignment horizontal="right" shrinkToFit="1"/>
      <protection/>
    </xf>
    <xf numFmtId="4" fontId="64" fillId="0" borderId="7">
      <alignment horizontal="right" shrinkToFi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 wrapText="1"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0" borderId="7">
      <alignment/>
      <protection/>
    </xf>
    <xf numFmtId="0" fontId="66" fillId="20" borderId="7">
      <alignment wrapText="1"/>
      <protection/>
    </xf>
    <xf numFmtId="0" fontId="66" fillId="20" borderId="7">
      <alignment wrapText="1"/>
      <protection/>
    </xf>
    <xf numFmtId="0" fontId="66" fillId="20" borderId="7">
      <alignment wrapText="1"/>
      <protection/>
    </xf>
    <xf numFmtId="0" fontId="66" fillId="20" borderId="7">
      <alignment wrapText="1"/>
      <protection/>
    </xf>
    <xf numFmtId="0" fontId="66" fillId="20" borderId="7">
      <alignment wrapText="1"/>
      <protection/>
    </xf>
    <xf numFmtId="49" fontId="64" fillId="0" borderId="7">
      <alignment horizontal="center" shrinkToFit="1"/>
      <protection/>
    </xf>
    <xf numFmtId="0" fontId="64" fillId="20" borderId="8">
      <alignment horizontal="left" wrapText="1"/>
      <protection/>
    </xf>
    <xf numFmtId="49" fontId="64" fillId="0" borderId="1">
      <alignment horizontal="center" vertical="center" shrinkToFit="1"/>
      <protection/>
    </xf>
    <xf numFmtId="49" fontId="64" fillId="0" borderId="7">
      <alignment horizontal="center" shrinkToFit="1"/>
      <protection/>
    </xf>
    <xf numFmtId="0" fontId="62" fillId="0" borderId="9">
      <alignment horizontal="left"/>
      <protection/>
    </xf>
    <xf numFmtId="49" fontId="64" fillId="0" borderId="1">
      <alignment horizontal="center" vertical="center" shrinkToFit="1"/>
      <protection/>
    </xf>
    <xf numFmtId="0" fontId="67" fillId="0" borderId="0">
      <alignment horizontal="center"/>
      <protection/>
    </xf>
    <xf numFmtId="0" fontId="62" fillId="0" borderId="9">
      <alignment horizontal="left"/>
      <protection/>
    </xf>
    <xf numFmtId="0" fontId="62" fillId="0" borderId="0">
      <alignment horizontal="left"/>
      <protection/>
    </xf>
    <xf numFmtId="49" fontId="64" fillId="0" borderId="0">
      <alignment horizontal="left"/>
      <protection/>
    </xf>
    <xf numFmtId="0" fontId="67" fillId="0" borderId="0">
      <alignment horizontal="center"/>
      <protection/>
    </xf>
    <xf numFmtId="0" fontId="62" fillId="0" borderId="3">
      <alignment/>
      <protection/>
    </xf>
    <xf numFmtId="0" fontId="62" fillId="0" borderId="0">
      <alignment horizontal="left"/>
      <protection/>
    </xf>
    <xf numFmtId="49" fontId="64" fillId="0" borderId="0">
      <alignment horizontal="left"/>
      <protection/>
    </xf>
    <xf numFmtId="0" fontId="62" fillId="0" borderId="9">
      <alignment/>
      <protection/>
    </xf>
    <xf numFmtId="49" fontId="64" fillId="0" borderId="0">
      <alignment horizontal="left"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2" fillId="0" borderId="10">
      <alignment horizontal="left"/>
      <protection/>
    </xf>
    <xf numFmtId="0" fontId="66" fillId="0" borderId="0">
      <alignment/>
      <protection/>
    </xf>
    <xf numFmtId="0" fontId="62" fillId="0" borderId="3">
      <alignment/>
      <protection/>
    </xf>
    <xf numFmtId="0" fontId="62" fillId="0" borderId="0">
      <alignment horizontal="center"/>
      <protection/>
    </xf>
    <xf numFmtId="0" fontId="62" fillId="0" borderId="3">
      <alignment/>
      <protection/>
    </xf>
    <xf numFmtId="0" fontId="62" fillId="0" borderId="9">
      <alignment/>
      <protection/>
    </xf>
    <xf numFmtId="0" fontId="64" fillId="0" borderId="0">
      <alignment horizontal="center"/>
      <protection/>
    </xf>
    <xf numFmtId="0" fontId="62" fillId="0" borderId="9">
      <alignment/>
      <protection/>
    </xf>
    <xf numFmtId="0" fontId="62" fillId="0" borderId="10">
      <alignment horizontal="left" wrapText="1"/>
      <protection/>
    </xf>
    <xf numFmtId="0" fontId="64" fillId="0" borderId="3">
      <alignment horizontal="center" wrapText="1"/>
      <protection/>
    </xf>
    <xf numFmtId="0" fontId="62" fillId="0" borderId="10">
      <alignment horizontal="left" wrapText="1"/>
      <protection/>
    </xf>
    <xf numFmtId="0" fontId="62" fillId="0" borderId="0">
      <alignment horizontal="left" wrapText="1"/>
      <protection/>
    </xf>
    <xf numFmtId="0" fontId="67" fillId="0" borderId="9">
      <alignment horizontal="center"/>
      <protection/>
    </xf>
    <xf numFmtId="0" fontId="62" fillId="0" borderId="0">
      <alignment horizontal="left" wrapText="1"/>
      <protection/>
    </xf>
    <xf numFmtId="0" fontId="64" fillId="0" borderId="0">
      <alignment horizontal="center" wrapText="1"/>
      <protection/>
    </xf>
    <xf numFmtId="0" fontId="65" fillId="0" borderId="0">
      <alignment horizontal="left"/>
      <protection/>
    </xf>
    <xf numFmtId="0" fontId="64" fillId="0" borderId="0">
      <alignment horizontal="center" wrapText="1"/>
      <protection/>
    </xf>
    <xf numFmtId="0" fontId="67" fillId="0" borderId="9">
      <alignment horizontal="center"/>
      <protection/>
    </xf>
    <xf numFmtId="0" fontId="64" fillId="0" borderId="10">
      <alignment/>
      <protection/>
    </xf>
    <xf numFmtId="0" fontId="67" fillId="0" borderId="9">
      <alignment horizontal="center"/>
      <protection/>
    </xf>
    <xf numFmtId="0" fontId="62" fillId="0" borderId="0">
      <alignment horizontal="center"/>
      <protection/>
    </xf>
    <xf numFmtId="0" fontId="67" fillId="0" borderId="0">
      <alignment/>
      <protection/>
    </xf>
    <xf numFmtId="0" fontId="62" fillId="0" borderId="0">
      <alignment horizontal="center"/>
      <protection/>
    </xf>
    <xf numFmtId="49" fontId="64" fillId="0" borderId="0">
      <alignment horizontal="center" wrapText="1"/>
      <protection/>
    </xf>
    <xf numFmtId="49" fontId="62" fillId="0" borderId="0">
      <alignment/>
      <protection/>
    </xf>
    <xf numFmtId="49" fontId="64" fillId="0" borderId="0">
      <alignment horizontal="center" wrapText="1"/>
      <protection/>
    </xf>
    <xf numFmtId="0" fontId="64" fillId="0" borderId="3">
      <alignment horizontal="center" wrapText="1"/>
      <protection/>
    </xf>
    <xf numFmtId="49" fontId="62" fillId="0" borderId="10">
      <alignment/>
      <protection/>
    </xf>
    <xf numFmtId="0" fontId="64" fillId="0" borderId="3">
      <alignment horizontal="center" wrapText="1"/>
      <protection/>
    </xf>
    <xf numFmtId="0" fontId="63" fillId="0" borderId="3">
      <alignment/>
      <protection/>
    </xf>
    <xf numFmtId="0" fontId="63" fillId="0" borderId="3">
      <alignment/>
      <protection/>
    </xf>
    <xf numFmtId="0" fontId="63" fillId="0" borderId="3">
      <alignment/>
      <protection/>
    </xf>
    <xf numFmtId="0" fontId="63" fillId="0" borderId="3">
      <alignment/>
      <protection/>
    </xf>
    <xf numFmtId="49" fontId="67" fillId="0" borderId="0">
      <alignment/>
      <protection/>
    </xf>
    <xf numFmtId="0" fontId="67" fillId="0" borderId="9">
      <alignment horizontal="center"/>
      <protection/>
    </xf>
    <xf numFmtId="0" fontId="62" fillId="0" borderId="10">
      <alignment horizontal="left"/>
      <protection/>
    </xf>
    <xf numFmtId="0" fontId="62" fillId="0" borderId="1">
      <alignment horizontal="left"/>
      <protection/>
    </xf>
    <xf numFmtId="0" fontId="67" fillId="0" borderId="0">
      <alignment horizontal="center"/>
      <protection/>
    </xf>
    <xf numFmtId="0" fontId="65" fillId="0" borderId="0">
      <alignment horizontal="left"/>
      <protection/>
    </xf>
    <xf numFmtId="0" fontId="67" fillId="0" borderId="0">
      <alignment horizontal="center"/>
      <protection/>
    </xf>
    <xf numFmtId="0" fontId="64" fillId="0" borderId="10">
      <alignment/>
      <protection/>
    </xf>
    <xf numFmtId="0" fontId="64" fillId="0" borderId="0">
      <alignment horizontal="center" wrapText="1"/>
      <protection/>
    </xf>
    <xf numFmtId="49" fontId="62" fillId="0" borderId="0">
      <alignment/>
      <protection/>
    </xf>
    <xf numFmtId="0" fontId="63" fillId="0" borderId="3">
      <alignment/>
      <protection/>
    </xf>
    <xf numFmtId="49" fontId="62" fillId="0" borderId="10">
      <alignment/>
      <protection/>
    </xf>
    <xf numFmtId="0" fontId="62" fillId="0" borderId="10">
      <alignment horizontal="left"/>
      <protection/>
    </xf>
    <xf numFmtId="0" fontId="64" fillId="0" borderId="0">
      <alignment horizontal="center"/>
      <protection/>
    </xf>
    <xf numFmtId="0" fontId="62" fillId="0" borderId="0">
      <alignment horizontal="left"/>
      <protection/>
    </xf>
    <xf numFmtId="0" fontId="62" fillId="0" borderId="1">
      <alignment horizontal="left"/>
      <protection/>
    </xf>
    <xf numFmtId="0" fontId="65" fillId="0" borderId="0">
      <alignment horizontal="left"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10">
      <alignment/>
      <protection/>
    </xf>
    <xf numFmtId="0" fontId="64" fillId="0" borderId="0">
      <alignment/>
      <protection/>
    </xf>
    <xf numFmtId="49" fontId="62" fillId="0" borderId="0">
      <alignment/>
      <protection/>
    </xf>
    <xf numFmtId="49" fontId="62" fillId="0" borderId="10">
      <alignment/>
      <protection/>
    </xf>
    <xf numFmtId="49" fontId="62" fillId="0" borderId="0">
      <alignment/>
      <protection/>
    </xf>
    <xf numFmtId="49" fontId="62" fillId="0" borderId="10">
      <alignment/>
      <protection/>
    </xf>
    <xf numFmtId="49" fontId="62" fillId="0" borderId="0">
      <alignment/>
      <protection/>
    </xf>
    <xf numFmtId="0" fontId="64" fillId="0" borderId="0">
      <alignment horizontal="center"/>
      <protection/>
    </xf>
    <xf numFmtId="0" fontId="62" fillId="0" borderId="1">
      <alignment horizontal="left"/>
      <protection/>
    </xf>
    <xf numFmtId="0" fontId="68" fillId="21" borderId="0">
      <alignment/>
      <protection/>
    </xf>
    <xf numFmtId="0" fontId="68" fillId="21" borderId="0">
      <alignment/>
      <protection/>
    </xf>
    <xf numFmtId="0" fontId="68" fillId="21" borderId="0">
      <alignment/>
      <protection/>
    </xf>
    <xf numFmtId="0" fontId="68" fillId="21" borderId="0">
      <alignment/>
      <protection/>
    </xf>
    <xf numFmtId="0" fontId="68" fillId="21" borderId="0">
      <alignment/>
      <protection/>
    </xf>
    <xf numFmtId="0" fontId="68" fillId="21" borderId="0">
      <alignment/>
      <protection/>
    </xf>
    <xf numFmtId="0" fontId="68" fillId="21" borderId="0">
      <alignment/>
      <protection/>
    </xf>
    <xf numFmtId="0" fontId="62" fillId="0" borderId="0">
      <alignment/>
      <protection/>
    </xf>
    <xf numFmtId="0" fontId="69" fillId="0" borderId="0">
      <alignment/>
      <protection/>
    </xf>
    <xf numFmtId="0" fontId="64" fillId="0" borderId="0">
      <alignment/>
      <protection/>
    </xf>
    <xf numFmtId="0" fontId="64" fillId="0" borderId="0">
      <alignment horizontal="left"/>
      <protection/>
    </xf>
    <xf numFmtId="0" fontId="64" fillId="0" borderId="1">
      <alignment horizontal="center" vertical="top" wrapText="1"/>
      <protection/>
    </xf>
    <xf numFmtId="0" fontId="64" fillId="0" borderId="1">
      <alignment horizontal="center" vertical="center"/>
      <protection/>
    </xf>
    <xf numFmtId="0" fontId="64" fillId="0" borderId="11">
      <alignment horizontal="left" wrapText="1"/>
      <protection/>
    </xf>
    <xf numFmtId="0" fontId="64" fillId="0" borderId="2">
      <alignment horizontal="left" wrapText="1"/>
      <protection/>
    </xf>
    <xf numFmtId="0" fontId="64" fillId="0" borderId="12">
      <alignment horizontal="left" wrapText="1" indent="2"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9">
      <alignment horizontal="left"/>
      <protection/>
    </xf>
    <xf numFmtId="0" fontId="64" fillId="0" borderId="13">
      <alignment horizontal="center" vertical="center"/>
      <protection/>
    </xf>
    <xf numFmtId="49" fontId="64" fillId="0" borderId="4">
      <alignment horizontal="center" wrapText="1"/>
      <protection/>
    </xf>
    <xf numFmtId="49" fontId="64" fillId="0" borderId="14">
      <alignment horizontal="center" shrinkToFit="1"/>
      <protection/>
    </xf>
    <xf numFmtId="49" fontId="64" fillId="0" borderId="15">
      <alignment horizontal="center" shrinkToFi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49" fontId="64" fillId="0" borderId="6">
      <alignment horizontal="center"/>
      <protection/>
    </xf>
    <xf numFmtId="49" fontId="64" fillId="0" borderId="6">
      <alignment horizontal="center"/>
      <protection/>
    </xf>
    <xf numFmtId="49" fontId="64" fillId="0" borderId="16">
      <alignment horizontal="center"/>
      <protection/>
    </xf>
    <xf numFmtId="49" fontId="64" fillId="0" borderId="16">
      <alignment horizontal="center"/>
      <protection/>
    </xf>
    <xf numFmtId="49" fontId="64" fillId="0" borderId="17">
      <alignment horizontal="center"/>
      <protection/>
    </xf>
    <xf numFmtId="49" fontId="64" fillId="0" borderId="17">
      <alignment horizontal="center"/>
      <protection/>
    </xf>
    <xf numFmtId="49" fontId="64" fillId="0" borderId="0">
      <alignment/>
      <protection/>
    </xf>
    <xf numFmtId="49" fontId="64" fillId="0" borderId="0">
      <alignment/>
      <protection/>
    </xf>
    <xf numFmtId="0" fontId="64" fillId="0" borderId="3">
      <alignment horizontal="left" wrapText="1"/>
      <protection/>
    </xf>
    <xf numFmtId="0" fontId="64" fillId="0" borderId="3">
      <alignment horizontal="left" wrapText="1"/>
      <protection/>
    </xf>
    <xf numFmtId="0" fontId="64" fillId="0" borderId="18">
      <alignment horizontal="left" wrapText="1"/>
      <protection/>
    </xf>
    <xf numFmtId="0" fontId="64" fillId="0" borderId="18">
      <alignment horizontal="left" wrapText="1"/>
      <protection/>
    </xf>
    <xf numFmtId="49" fontId="64" fillId="0" borderId="9">
      <alignment/>
      <protection/>
    </xf>
    <xf numFmtId="49" fontId="64" fillId="0" borderId="9">
      <alignment/>
      <protection/>
    </xf>
    <xf numFmtId="49" fontId="64" fillId="0" borderId="1">
      <alignment horizontal="center" vertical="top" wrapText="1"/>
      <protection/>
    </xf>
    <xf numFmtId="49" fontId="64" fillId="0" borderId="1">
      <alignment horizontal="center" vertical="top" wrapText="1"/>
      <protection/>
    </xf>
    <xf numFmtId="49" fontId="64" fillId="0" borderId="13">
      <alignment horizontal="center" vertical="center"/>
      <protection/>
    </xf>
    <xf numFmtId="49" fontId="64" fillId="0" borderId="13">
      <alignment horizontal="center" vertical="center"/>
      <protection/>
    </xf>
    <xf numFmtId="4" fontId="64" fillId="0" borderId="6">
      <alignment horizontal="right" shrinkToFit="1"/>
      <protection/>
    </xf>
    <xf numFmtId="4" fontId="64" fillId="0" borderId="6">
      <alignment horizontal="right" shrinkToFit="1"/>
      <protection/>
    </xf>
    <xf numFmtId="4" fontId="64" fillId="0" borderId="16">
      <alignment horizontal="right" shrinkToFit="1"/>
      <protection/>
    </xf>
    <xf numFmtId="4" fontId="64" fillId="0" borderId="16">
      <alignment horizontal="right" shrinkToFit="1"/>
      <protection/>
    </xf>
    <xf numFmtId="4" fontId="64" fillId="0" borderId="17">
      <alignment horizontal="right" shrinkToFit="1"/>
      <protection/>
    </xf>
    <xf numFmtId="4" fontId="64" fillId="0" borderId="17">
      <alignment horizontal="right" shrinkToFit="1"/>
      <protection/>
    </xf>
    <xf numFmtId="0" fontId="69" fillId="0" borderId="0">
      <alignment horizontal="center"/>
      <protection/>
    </xf>
    <xf numFmtId="0" fontId="69" fillId="0" borderId="0">
      <alignment horizontal="center"/>
      <protection/>
    </xf>
    <xf numFmtId="0" fontId="70" fillId="0" borderId="19">
      <alignment/>
      <protection/>
    </xf>
    <xf numFmtId="0" fontId="70" fillId="0" borderId="19">
      <alignment/>
      <protection/>
    </xf>
    <xf numFmtId="0" fontId="64" fillId="0" borderId="20">
      <alignment horizontal="right"/>
      <protection/>
    </xf>
    <xf numFmtId="0" fontId="64" fillId="0" borderId="20">
      <alignment horizontal="right"/>
      <protection/>
    </xf>
    <xf numFmtId="49" fontId="64" fillId="0" borderId="20">
      <alignment horizontal="right" vertical="center"/>
      <protection/>
    </xf>
    <xf numFmtId="49" fontId="64" fillId="0" borderId="20">
      <alignment horizontal="right" vertical="center"/>
      <protection/>
    </xf>
    <xf numFmtId="49" fontId="64" fillId="0" borderId="20">
      <alignment horizontal="right"/>
      <protection/>
    </xf>
    <xf numFmtId="49" fontId="64" fillId="0" borderId="20">
      <alignment horizontal="right"/>
      <protection/>
    </xf>
    <xf numFmtId="49" fontId="64" fillId="0" borderId="20">
      <alignment/>
      <protection/>
    </xf>
    <xf numFmtId="49" fontId="64" fillId="0" borderId="20">
      <alignment/>
      <protection/>
    </xf>
    <xf numFmtId="0" fontId="64" fillId="0" borderId="3">
      <alignment horizontal="center"/>
      <protection/>
    </xf>
    <xf numFmtId="0" fontId="64" fillId="0" borderId="3">
      <alignment horizontal="center"/>
      <protection/>
    </xf>
    <xf numFmtId="0" fontId="64" fillId="0" borderId="13">
      <alignment horizontal="center"/>
      <protection/>
    </xf>
    <xf numFmtId="0" fontId="64" fillId="0" borderId="13">
      <alignment horizontal="center"/>
      <protection/>
    </xf>
    <xf numFmtId="49" fontId="64" fillId="0" borderId="21">
      <alignment horizontal="center"/>
      <protection/>
    </xf>
    <xf numFmtId="49" fontId="64" fillId="0" borderId="21">
      <alignment horizontal="center"/>
      <protection/>
    </xf>
    <xf numFmtId="179" fontId="64" fillId="0" borderId="22">
      <alignment horizontal="center"/>
      <protection/>
    </xf>
    <xf numFmtId="179" fontId="64" fillId="0" borderId="22">
      <alignment horizontal="center"/>
      <protection/>
    </xf>
    <xf numFmtId="49" fontId="64" fillId="0" borderId="22">
      <alignment horizontal="center" vertical="center"/>
      <protection/>
    </xf>
    <xf numFmtId="49" fontId="64" fillId="0" borderId="22">
      <alignment horizontal="center" vertical="center"/>
      <protection/>
    </xf>
    <xf numFmtId="49" fontId="64" fillId="0" borderId="22">
      <alignment horizontal="center"/>
      <protection/>
    </xf>
    <xf numFmtId="49" fontId="64" fillId="0" borderId="22">
      <alignment horizontal="center"/>
      <protection/>
    </xf>
    <xf numFmtId="49" fontId="64" fillId="0" borderId="23">
      <alignment horizontal="center"/>
      <protection/>
    </xf>
    <xf numFmtId="49" fontId="64" fillId="0" borderId="23">
      <alignment horizontal="center"/>
      <protection/>
    </xf>
    <xf numFmtId="0" fontId="69" fillId="0" borderId="3">
      <alignment horizontal="center"/>
      <protection/>
    </xf>
    <xf numFmtId="0" fontId="69" fillId="0" borderId="3">
      <alignment horizontal="center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0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4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71" fillId="0" borderId="25">
      <alignment horizontal="right"/>
      <protection/>
    </xf>
    <xf numFmtId="0" fontId="62" fillId="0" borderId="26">
      <alignment/>
      <protection/>
    </xf>
    <xf numFmtId="0" fontId="62" fillId="0" borderId="26">
      <alignment/>
      <protection/>
    </xf>
    <xf numFmtId="0" fontId="62" fillId="0" borderId="24">
      <alignment/>
      <protection/>
    </xf>
    <xf numFmtId="0" fontId="62" fillId="0" borderId="24">
      <alignment/>
      <protection/>
    </xf>
    <xf numFmtId="0" fontId="64" fillId="0" borderId="8">
      <alignment horizontal="left" wrapText="1"/>
      <protection/>
    </xf>
    <xf numFmtId="0" fontId="64" fillId="0" borderId="8">
      <alignment horizontal="left" wrapText="1"/>
      <protection/>
    </xf>
    <xf numFmtId="0" fontId="64" fillId="0" borderId="7">
      <alignment horizontal="left" wrapText="1"/>
      <protection/>
    </xf>
    <xf numFmtId="0" fontId="64" fillId="0" borderId="7">
      <alignment horizontal="left" wrapText="1"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3" fillId="0" borderId="9">
      <alignment/>
      <protection/>
    </xf>
    <xf numFmtId="0" fontId="64" fillId="0" borderId="4">
      <alignment horizontal="center" shrinkToFit="1"/>
      <protection/>
    </xf>
    <xf numFmtId="0" fontId="64" fillId="0" borderId="4">
      <alignment horizontal="center" shrinkToFit="1"/>
      <protection/>
    </xf>
    <xf numFmtId="0" fontId="64" fillId="0" borderId="14">
      <alignment horizontal="center" shrinkToFit="1"/>
      <protection/>
    </xf>
    <xf numFmtId="0" fontId="64" fillId="0" borderId="14">
      <alignment horizontal="center" shrinkToFit="1"/>
      <protection/>
    </xf>
    <xf numFmtId="49" fontId="64" fillId="0" borderId="15">
      <alignment horizontal="center" wrapText="1"/>
      <protection/>
    </xf>
    <xf numFmtId="49" fontId="64" fillId="0" borderId="15">
      <alignment horizontal="center" wrapText="1"/>
      <protection/>
    </xf>
    <xf numFmtId="49" fontId="64" fillId="0" borderId="27">
      <alignment horizontal="center" shrinkToFit="1"/>
      <protection/>
    </xf>
    <xf numFmtId="49" fontId="64" fillId="0" borderId="27">
      <alignment horizontal="center" shrinkToFit="1"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3" fillId="0" borderId="10">
      <alignment/>
      <protection/>
    </xf>
    <xf numFmtId="0" fontId="64" fillId="0" borderId="13">
      <alignment horizontal="center" vertical="center" shrinkToFit="1"/>
      <protection/>
    </xf>
    <xf numFmtId="0" fontId="64" fillId="0" borderId="13">
      <alignment horizontal="center" vertical="center" shrinkToFit="1"/>
      <protection/>
    </xf>
    <xf numFmtId="49" fontId="64" fillId="0" borderId="17">
      <alignment horizontal="center" wrapText="1"/>
      <protection/>
    </xf>
    <xf numFmtId="49" fontId="64" fillId="0" borderId="17">
      <alignment horizontal="center" wrapText="1"/>
      <protection/>
    </xf>
    <xf numFmtId="49" fontId="64" fillId="0" borderId="28">
      <alignment horizontal="center"/>
      <protection/>
    </xf>
    <xf numFmtId="49" fontId="64" fillId="0" borderId="28">
      <alignment horizontal="center"/>
      <protection/>
    </xf>
    <xf numFmtId="49" fontId="64" fillId="0" borderId="13">
      <alignment horizontal="center" vertical="center" shrinkToFit="1"/>
      <protection/>
    </xf>
    <xf numFmtId="49" fontId="64" fillId="0" borderId="13">
      <alignment horizontal="center" vertical="center" shrinkToFit="1"/>
      <protection/>
    </xf>
    <xf numFmtId="180" fontId="64" fillId="0" borderId="16">
      <alignment horizontal="right" shrinkToFit="1"/>
      <protection/>
    </xf>
    <xf numFmtId="180" fontId="64" fillId="0" borderId="16">
      <alignment horizontal="right" shrinkToFit="1"/>
      <protection/>
    </xf>
    <xf numFmtId="4" fontId="64" fillId="0" borderId="17">
      <alignment horizontal="right" wrapText="1"/>
      <protection/>
    </xf>
    <xf numFmtId="4" fontId="64" fillId="0" borderId="17">
      <alignment horizontal="right" wrapText="1"/>
      <protection/>
    </xf>
    <xf numFmtId="4" fontId="64" fillId="0" borderId="28">
      <alignment horizontal="right" shrinkToFit="1"/>
      <protection/>
    </xf>
    <xf numFmtId="4" fontId="64" fillId="0" borderId="28">
      <alignment horizontal="right" shrinkToFit="1"/>
      <protection/>
    </xf>
    <xf numFmtId="49" fontId="64" fillId="0" borderId="0">
      <alignment horizontal="right"/>
      <protection/>
    </xf>
    <xf numFmtId="49" fontId="64" fillId="0" borderId="0">
      <alignment horizontal="right"/>
      <protection/>
    </xf>
    <xf numFmtId="4" fontId="64" fillId="0" borderId="29">
      <alignment horizontal="right" shrinkToFit="1"/>
      <protection/>
    </xf>
    <xf numFmtId="4" fontId="64" fillId="0" borderId="29">
      <alignment horizontal="right" shrinkToFit="1"/>
      <protection/>
    </xf>
    <xf numFmtId="180" fontId="64" fillId="0" borderId="30">
      <alignment horizontal="right" shrinkToFit="1"/>
      <protection/>
    </xf>
    <xf numFmtId="180" fontId="64" fillId="0" borderId="30">
      <alignment horizontal="right" shrinkToFit="1"/>
      <protection/>
    </xf>
    <xf numFmtId="4" fontId="64" fillId="0" borderId="12">
      <alignment horizontal="right" wrapText="1"/>
      <protection/>
    </xf>
    <xf numFmtId="4" fontId="64" fillId="0" borderId="12">
      <alignment horizontal="right" wrapText="1"/>
      <protection/>
    </xf>
    <xf numFmtId="49" fontId="64" fillId="0" borderId="31">
      <alignment horizontal="center"/>
      <protection/>
    </xf>
    <xf numFmtId="49" fontId="64" fillId="0" borderId="31">
      <alignment horizontal="center"/>
      <protection/>
    </xf>
    <xf numFmtId="0" fontId="69" fillId="0" borderId="24">
      <alignment horizontal="center"/>
      <protection/>
    </xf>
    <xf numFmtId="0" fontId="69" fillId="0" borderId="24">
      <alignment horizontal="center"/>
      <protection/>
    </xf>
    <xf numFmtId="49" fontId="62" fillId="0" borderId="24">
      <alignment/>
      <protection/>
    </xf>
    <xf numFmtId="49" fontId="62" fillId="0" borderId="24">
      <alignment/>
      <protection/>
    </xf>
    <xf numFmtId="49" fontId="62" fillId="0" borderId="25">
      <alignment/>
      <protection/>
    </xf>
    <xf numFmtId="49" fontId="62" fillId="0" borderId="25">
      <alignment/>
      <protection/>
    </xf>
    <xf numFmtId="0" fontId="62" fillId="0" borderId="25">
      <alignment wrapText="1"/>
      <protection/>
    </xf>
    <xf numFmtId="0" fontId="62" fillId="0" borderId="25">
      <alignment wrapText="1"/>
      <protection/>
    </xf>
    <xf numFmtId="0" fontId="62" fillId="0" borderId="25">
      <alignment/>
      <protection/>
    </xf>
    <xf numFmtId="0" fontId="62" fillId="0" borderId="25">
      <alignment/>
      <protection/>
    </xf>
    <xf numFmtId="0" fontId="64" fillId="0" borderId="0">
      <alignment wrapText="1"/>
      <protection/>
    </xf>
    <xf numFmtId="0" fontId="64" fillId="0" borderId="0">
      <alignment wrapText="1"/>
      <protection/>
    </xf>
    <xf numFmtId="0" fontId="64" fillId="0" borderId="3">
      <alignment horizontal="left"/>
      <protection/>
    </xf>
    <xf numFmtId="0" fontId="64" fillId="0" borderId="3">
      <alignment horizontal="left"/>
      <protection/>
    </xf>
    <xf numFmtId="0" fontId="64" fillId="0" borderId="11">
      <alignment horizontal="left" wrapText="1" indent="2"/>
      <protection/>
    </xf>
    <xf numFmtId="0" fontId="64" fillId="0" borderId="11">
      <alignment horizontal="left" wrapText="1" indent="2"/>
      <protection/>
    </xf>
    <xf numFmtId="0" fontId="64" fillId="0" borderId="32">
      <alignment horizontal="left" wrapText="1"/>
      <protection/>
    </xf>
    <xf numFmtId="0" fontId="64" fillId="0" borderId="32">
      <alignment horizontal="left" wrapText="1"/>
      <protection/>
    </xf>
    <xf numFmtId="0" fontId="64" fillId="0" borderId="2">
      <alignment horizontal="left" wrapText="1" indent="2"/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72" fillId="28" borderId="33" applyNumberFormat="0" applyAlignment="0" applyProtection="0"/>
    <xf numFmtId="0" fontId="73" fillId="29" borderId="34" applyNumberFormat="0" applyAlignment="0" applyProtection="0"/>
    <xf numFmtId="0" fontId="74" fillId="29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5" applyNumberFormat="0" applyFill="0" applyAlignment="0" applyProtection="0"/>
    <xf numFmtId="0" fontId="76" fillId="0" borderId="36" applyNumberFormat="0" applyFill="0" applyAlignment="0" applyProtection="0"/>
    <xf numFmtId="0" fontId="77" fillId="0" borderId="3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8" applyNumberFormat="0" applyFill="0" applyAlignment="0" applyProtection="0"/>
    <xf numFmtId="0" fontId="79" fillId="30" borderId="39" applyNumberFormat="0" applyAlignment="0" applyProtection="0"/>
    <xf numFmtId="0" fontId="80" fillId="0" borderId="0" applyNumberForma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84" fillId="0" borderId="41" applyNumberFormat="0" applyFill="0" applyAlignment="0" applyProtection="0"/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403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5" borderId="42" xfId="0" applyFont="1" applyFill="1" applyBorder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/>
    </xf>
    <xf numFmtId="49" fontId="19" fillId="0" borderId="44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4" xfId="0" applyFont="1" applyBorder="1" applyAlignment="1">
      <alignment wrapText="1"/>
    </xf>
    <xf numFmtId="49" fontId="7" fillId="0" borderId="44" xfId="0" applyNumberFormat="1" applyFont="1" applyBorder="1" applyAlignment="1">
      <alignment horizontal="center"/>
    </xf>
    <xf numFmtId="0" fontId="19" fillId="0" borderId="44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5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0" fontId="19" fillId="0" borderId="0" xfId="0" applyFont="1" applyBorder="1" applyAlignment="1">
      <alignment/>
    </xf>
    <xf numFmtId="0" fontId="19" fillId="0" borderId="44" xfId="0" applyFont="1" applyBorder="1" applyAlignment="1">
      <alignment horizontal="center" wrapText="1"/>
    </xf>
    <xf numFmtId="2" fontId="19" fillId="0" borderId="44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0" fontId="7" fillId="0" borderId="0" xfId="403" applyFont="1">
      <alignment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vertical="center" wrapText="1"/>
    </xf>
    <xf numFmtId="0" fontId="19" fillId="0" borderId="45" xfId="0" applyFont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49" fontId="7" fillId="0" borderId="45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 horizontal="center" shrinkToFit="1"/>
    </xf>
    <xf numFmtId="0" fontId="7" fillId="0" borderId="45" xfId="0" applyFont="1" applyBorder="1" applyAlignment="1">
      <alignment horizontal="center"/>
    </xf>
    <xf numFmtId="49" fontId="7" fillId="0" borderId="45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3" xfId="0" applyNumberForma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0" fontId="87" fillId="0" borderId="42" xfId="309" applyNumberFormat="1" applyFont="1" applyBorder="1" applyProtection="1">
      <alignment horizontal="left" wrapText="1"/>
      <protection/>
    </xf>
    <xf numFmtId="0" fontId="7" fillId="0" borderId="42" xfId="0" applyFont="1" applyBorder="1" applyAlignment="1">
      <alignment vertical="center" wrapText="1"/>
    </xf>
    <xf numFmtId="0" fontId="88" fillId="0" borderId="42" xfId="309" applyNumberFormat="1" applyFont="1" applyBorder="1" applyProtection="1">
      <alignment horizontal="left" wrapText="1"/>
      <protection/>
    </xf>
    <xf numFmtId="2" fontId="19" fillId="0" borderId="42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2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/>
    </xf>
    <xf numFmtId="0" fontId="7" fillId="0" borderId="42" xfId="0" applyFont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left" vertical="center" wrapText="1"/>
      <protection locked="0"/>
    </xf>
    <xf numFmtId="0" fontId="89" fillId="0" borderId="42" xfId="203" applyNumberFormat="1" applyFont="1" applyBorder="1" applyAlignment="1" applyProtection="1">
      <alignment wrapText="1"/>
      <protection/>
    </xf>
    <xf numFmtId="0" fontId="88" fillId="0" borderId="42" xfId="203" applyNumberFormat="1" applyFont="1" applyBorder="1" applyAlignment="1" applyProtection="1">
      <alignment wrapText="1"/>
      <protection/>
    </xf>
    <xf numFmtId="49" fontId="88" fillId="0" borderId="26" xfId="231" applyNumberFormat="1" applyFont="1" applyBorder="1" applyAlignment="1" applyProtection="1">
      <alignment horizontal="center" vertical="center"/>
      <protection/>
    </xf>
    <xf numFmtId="0" fontId="7" fillId="0" borderId="42" xfId="0" applyFont="1" applyFill="1" applyBorder="1" applyAlignment="1">
      <alignment horizontal="left" wrapText="1"/>
    </xf>
    <xf numFmtId="0" fontId="88" fillId="0" borderId="42" xfId="308" applyNumberFormat="1" applyFont="1" applyBorder="1" applyProtection="1">
      <alignment horizontal="left" wrapText="1"/>
      <protection/>
    </xf>
    <xf numFmtId="0" fontId="89" fillId="0" borderId="42" xfId="308" applyNumberFormat="1" applyFont="1" applyBorder="1" applyProtection="1">
      <alignment horizontal="left" wrapText="1"/>
      <protection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/>
    </xf>
    <xf numFmtId="0" fontId="7" fillId="36" borderId="42" xfId="0" applyFont="1" applyFill="1" applyBorder="1" applyAlignment="1">
      <alignment vertical="center" wrapText="1"/>
    </xf>
    <xf numFmtId="0" fontId="7" fillId="0" borderId="42" xfId="0" applyFont="1" applyBorder="1" applyAlignment="1">
      <alignment/>
    </xf>
    <xf numFmtId="0" fontId="90" fillId="0" borderId="0" xfId="0" applyFont="1" applyAlignment="1">
      <alignment/>
    </xf>
    <xf numFmtId="177" fontId="4" fillId="0" borderId="42" xfId="0" applyNumberFormat="1" applyFont="1" applyBorder="1" applyAlignment="1">
      <alignment horizontal="right" wrapText="1"/>
    </xf>
    <xf numFmtId="177" fontId="17" fillId="0" borderId="42" xfId="0" applyNumberFormat="1" applyFont="1" applyBorder="1" applyAlignment="1">
      <alignment/>
    </xf>
    <xf numFmtId="177" fontId="19" fillId="0" borderId="47" xfId="0" applyNumberFormat="1" applyFont="1" applyBorder="1" applyAlignment="1">
      <alignment wrapText="1"/>
    </xf>
    <xf numFmtId="177" fontId="22" fillId="0" borderId="42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1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7" fillId="36" borderId="42" xfId="0" applyFont="1" applyFill="1" applyBorder="1" applyAlignment="1">
      <alignment horizontal="left" wrapText="1"/>
    </xf>
    <xf numFmtId="49" fontId="7" fillId="36" borderId="42" xfId="0" applyNumberFormat="1" applyFont="1" applyFill="1" applyBorder="1" applyAlignment="1">
      <alignment horizontal="center"/>
    </xf>
    <xf numFmtId="0" fontId="7" fillId="36" borderId="42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0" fontId="7" fillId="0" borderId="46" xfId="0" applyFont="1" applyBorder="1" applyAlignment="1">
      <alignment horizontal="center"/>
    </xf>
    <xf numFmtId="0" fontId="7" fillId="36" borderId="42" xfId="0" applyFont="1" applyFill="1" applyBorder="1" applyAlignment="1">
      <alignment wrapText="1"/>
    </xf>
    <xf numFmtId="0" fontId="7" fillId="35" borderId="42" xfId="0" applyFont="1" applyFill="1" applyBorder="1" applyAlignment="1">
      <alignment horizontal="left" vertical="center" wrapText="1"/>
    </xf>
    <xf numFmtId="0" fontId="7" fillId="35" borderId="42" xfId="0" applyFont="1" applyFill="1" applyBorder="1" applyAlignment="1">
      <alignment vertical="center" wrapText="1"/>
    </xf>
    <xf numFmtId="0" fontId="9" fillId="0" borderId="42" xfId="0" applyFont="1" applyBorder="1" applyAlignment="1">
      <alignment horizontal="left" wrapText="1"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 shrinkToFit="1"/>
    </xf>
    <xf numFmtId="0" fontId="19" fillId="0" borderId="45" xfId="0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shrinkToFit="1"/>
    </xf>
    <xf numFmtId="0" fontId="19" fillId="0" borderId="45" xfId="0" applyFont="1" applyBorder="1" applyAlignment="1">
      <alignment horizontal="center" wrapText="1"/>
    </xf>
    <xf numFmtId="2" fontId="19" fillId="0" borderId="42" xfId="0" applyNumberFormat="1" applyFont="1" applyBorder="1" applyAlignment="1">
      <alignment horizontal="left" wrapText="1"/>
    </xf>
    <xf numFmtId="49" fontId="88" fillId="0" borderId="42" xfId="232" applyNumberFormat="1" applyFont="1" applyBorder="1" applyProtection="1">
      <alignment horizontal="center"/>
      <protection/>
    </xf>
    <xf numFmtId="0" fontId="19" fillId="0" borderId="42" xfId="0" applyFont="1" applyBorder="1" applyAlignment="1">
      <alignment/>
    </xf>
    <xf numFmtId="0" fontId="88" fillId="0" borderId="42" xfId="203" applyNumberFormat="1" applyFont="1" applyBorder="1" applyAlignment="1" applyProtection="1">
      <alignment vertical="top" wrapText="1"/>
      <protection/>
    </xf>
    <xf numFmtId="0" fontId="88" fillId="0" borderId="42" xfId="0" applyFont="1" applyBorder="1" applyAlignment="1">
      <alignment horizontal="center"/>
    </xf>
    <xf numFmtId="0" fontId="88" fillId="0" borderId="42" xfId="203" applyNumberFormat="1" applyFont="1" applyBorder="1" applyAlignment="1" applyProtection="1">
      <alignment horizontal="left" wrapText="1"/>
      <protection/>
    </xf>
    <xf numFmtId="49" fontId="88" fillId="0" borderId="17" xfId="232" applyNumberFormat="1" applyFont="1" applyProtection="1">
      <alignment horizontal="center"/>
      <protection/>
    </xf>
    <xf numFmtId="4" fontId="19" fillId="0" borderId="42" xfId="0" applyNumberFormat="1" applyFont="1" applyBorder="1" applyAlignment="1">
      <alignment horizontal="right"/>
    </xf>
    <xf numFmtId="4" fontId="19" fillId="0" borderId="42" xfId="0" applyNumberFormat="1" applyFont="1" applyBorder="1" applyAlignment="1">
      <alignment horizontal="right" vertical="center" wrapText="1"/>
    </xf>
    <xf numFmtId="4" fontId="7" fillId="0" borderId="42" xfId="0" applyNumberFormat="1" applyFont="1" applyBorder="1" applyAlignment="1">
      <alignment/>
    </xf>
    <xf numFmtId="4" fontId="19" fillId="0" borderId="42" xfId="0" applyNumberFormat="1" applyFont="1" applyBorder="1" applyAlignment="1">
      <alignment horizontal="right"/>
    </xf>
    <xf numFmtId="4" fontId="7" fillId="0" borderId="42" xfId="0" applyNumberFormat="1" applyFont="1" applyBorder="1" applyAlignment="1">
      <alignment horizontal="right"/>
    </xf>
    <xf numFmtId="4" fontId="19" fillId="0" borderId="42" xfId="0" applyNumberFormat="1" applyFont="1" applyBorder="1" applyAlignment="1">
      <alignment/>
    </xf>
    <xf numFmtId="4" fontId="7" fillId="36" borderId="42" xfId="0" applyNumberFormat="1" applyFont="1" applyFill="1" applyBorder="1" applyAlignment="1">
      <alignment/>
    </xf>
    <xf numFmtId="4" fontId="7" fillId="36" borderId="42" xfId="411" applyNumberFormat="1" applyFont="1" applyFill="1" applyBorder="1" applyAlignment="1">
      <alignment/>
    </xf>
    <xf numFmtId="4" fontId="7" fillId="0" borderId="42" xfId="0" applyNumberFormat="1" applyFont="1" applyBorder="1" applyAlignment="1">
      <alignment horizontal="right" shrinkToFit="1"/>
    </xf>
    <xf numFmtId="4" fontId="19" fillId="0" borderId="42" xfId="0" applyNumberFormat="1" applyFont="1" applyBorder="1" applyAlignment="1">
      <alignment horizontal="right" shrinkToFit="1"/>
    </xf>
    <xf numFmtId="4" fontId="19" fillId="36" borderId="42" xfId="0" applyNumberFormat="1" applyFont="1" applyFill="1" applyBorder="1" applyAlignment="1">
      <alignment/>
    </xf>
    <xf numFmtId="4" fontId="19" fillId="0" borderId="42" xfId="0" applyNumberFormat="1" applyFont="1" applyBorder="1" applyAlignment="1">
      <alignment/>
    </xf>
    <xf numFmtId="4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88" fillId="0" borderId="42" xfId="203" applyNumberFormat="1" applyFont="1" applyBorder="1" applyAlignment="1" applyProtection="1">
      <alignment horizontal="left" vertical="center" wrapText="1"/>
      <protection/>
    </xf>
    <xf numFmtId="0" fontId="89" fillId="0" borderId="42" xfId="203" applyNumberFormat="1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88" fillId="0" borderId="46" xfId="203" applyNumberFormat="1" applyFont="1" applyBorder="1" applyAlignment="1" applyProtection="1">
      <alignment horizontal="left" vertical="center" wrapText="1"/>
      <protection/>
    </xf>
    <xf numFmtId="0" fontId="21" fillId="0" borderId="42" xfId="0" applyFont="1" applyBorder="1" applyAlignment="1">
      <alignment horizontal="center" vertical="center" wrapText="1"/>
    </xf>
    <xf numFmtId="49" fontId="88" fillId="0" borderId="42" xfId="231" applyNumberFormat="1" applyFont="1" applyBorder="1" applyAlignment="1" applyProtection="1">
      <alignment horizontal="center" vertical="center"/>
      <protection/>
    </xf>
    <xf numFmtId="0" fontId="7" fillId="0" borderId="45" xfId="0" applyFont="1" applyBorder="1" applyAlignment="1">
      <alignment horizontal="center" vertical="center" wrapText="1"/>
    </xf>
    <xf numFmtId="49" fontId="7" fillId="0" borderId="26" xfId="231" applyNumberFormat="1" applyFont="1" applyBorder="1" applyAlignment="1" applyProtection="1">
      <alignment horizontal="center" vertical="center"/>
      <protection/>
    </xf>
    <xf numFmtId="0" fontId="7" fillId="0" borderId="48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42" xfId="403" applyFont="1" applyBorder="1" applyAlignment="1">
      <alignment horizontal="left" wrapText="1"/>
      <protection/>
    </xf>
    <xf numFmtId="49" fontId="4" fillId="0" borderId="42" xfId="403" applyNumberFormat="1" applyFont="1" applyBorder="1" applyAlignment="1">
      <alignment horizontal="center"/>
      <protection/>
    </xf>
    <xf numFmtId="49" fontId="9" fillId="0" borderId="42" xfId="403" applyNumberFormat="1" applyFont="1" applyBorder="1" applyAlignment="1">
      <alignment horizontal="center"/>
      <protection/>
    </xf>
    <xf numFmtId="0" fontId="9" fillId="0" borderId="42" xfId="403" applyFont="1" applyBorder="1" applyAlignment="1">
      <alignment wrapText="1"/>
      <protection/>
    </xf>
    <xf numFmtId="0" fontId="14" fillId="0" borderId="44" xfId="0" applyFont="1" applyBorder="1" applyAlignment="1">
      <alignment vertical="center" wrapText="1"/>
    </xf>
    <xf numFmtId="3" fontId="9" fillId="0" borderId="42" xfId="0" applyNumberFormat="1" applyFont="1" applyFill="1" applyBorder="1" applyAlignment="1" applyProtection="1">
      <alignment horizontal="center" wrapText="1"/>
      <protection/>
    </xf>
    <xf numFmtId="0" fontId="17" fillId="0" borderId="44" xfId="0" applyFont="1" applyBorder="1" applyAlignment="1">
      <alignment vertical="center" wrapText="1"/>
    </xf>
    <xf numFmtId="3" fontId="4" fillId="0" borderId="42" xfId="0" applyNumberFormat="1" applyFont="1" applyFill="1" applyBorder="1" applyAlignment="1" applyProtection="1">
      <alignment horizontal="center" wrapText="1"/>
      <protection/>
    </xf>
    <xf numFmtId="0" fontId="4" fillId="0" borderId="42" xfId="403" applyFont="1" applyBorder="1">
      <alignment/>
      <protection/>
    </xf>
    <xf numFmtId="4" fontId="7" fillId="0" borderId="42" xfId="0" applyNumberFormat="1" applyFont="1" applyBorder="1" applyAlignment="1">
      <alignment horizontal="right"/>
    </xf>
    <xf numFmtId="4" fontId="7" fillId="36" borderId="42" xfId="0" applyNumberFormat="1" applyFont="1" applyFill="1" applyBorder="1" applyAlignment="1">
      <alignment horizontal="right"/>
    </xf>
    <xf numFmtId="4" fontId="19" fillId="0" borderId="42" xfId="0" applyNumberFormat="1" applyFont="1" applyFill="1" applyBorder="1" applyAlignment="1">
      <alignment horizontal="right"/>
    </xf>
    <xf numFmtId="4" fontId="7" fillId="0" borderId="42" xfId="0" applyNumberFormat="1" applyFont="1" applyFill="1" applyBorder="1" applyAlignment="1">
      <alignment horizontal="right"/>
    </xf>
    <xf numFmtId="4" fontId="7" fillId="0" borderId="42" xfId="0" applyNumberFormat="1" applyFont="1" applyBorder="1" applyAlignment="1">
      <alignment/>
    </xf>
    <xf numFmtId="4" fontId="7" fillId="36" borderId="42" xfId="0" applyNumberFormat="1" applyFont="1" applyFill="1" applyBorder="1" applyAlignment="1">
      <alignment/>
    </xf>
    <xf numFmtId="4" fontId="4" fillId="0" borderId="42" xfId="0" applyNumberFormat="1" applyFont="1" applyBorder="1" applyAlignment="1">
      <alignment/>
    </xf>
    <xf numFmtId="4" fontId="9" fillId="0" borderId="42" xfId="403" applyNumberFormat="1" applyFont="1" applyBorder="1">
      <alignment/>
      <protection/>
    </xf>
    <xf numFmtId="4" fontId="4" fillId="0" borderId="42" xfId="403" applyNumberFormat="1" applyFont="1" applyBorder="1">
      <alignment/>
      <protection/>
    </xf>
    <xf numFmtId="4" fontId="4" fillId="0" borderId="42" xfId="403" applyNumberFormat="1" applyFont="1" applyBorder="1" applyAlignment="1">
      <alignment horizontal="right"/>
      <protection/>
    </xf>
    <xf numFmtId="4" fontId="9" fillId="0" borderId="42" xfId="403" applyNumberFormat="1" applyFont="1" applyBorder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49" fontId="7" fillId="0" borderId="46" xfId="0" applyNumberFormat="1" applyFont="1" applyBorder="1" applyAlignment="1">
      <alignment horizontal="center"/>
    </xf>
    <xf numFmtId="49" fontId="19" fillId="0" borderId="46" xfId="0" applyNumberFormat="1" applyFont="1" applyBorder="1" applyAlignment="1">
      <alignment horizontal="center"/>
    </xf>
    <xf numFmtId="0" fontId="9" fillId="0" borderId="42" xfId="0" applyFont="1" applyBorder="1" applyAlignment="1">
      <alignment horizontal="left"/>
    </xf>
    <xf numFmtId="4" fontId="19" fillId="0" borderId="44" xfId="0" applyNumberFormat="1" applyFont="1" applyBorder="1" applyAlignment="1">
      <alignment/>
    </xf>
    <xf numFmtId="0" fontId="19" fillId="0" borderId="42" xfId="0" applyFont="1" applyBorder="1" applyAlignment="1">
      <alignment horizontal="left" vertical="center" wrapText="1"/>
    </xf>
    <xf numFmtId="177" fontId="4" fillId="0" borderId="42" xfId="0" applyNumberFormat="1" applyFont="1" applyBorder="1" applyAlignment="1">
      <alignment wrapText="1"/>
    </xf>
    <xf numFmtId="177" fontId="9" fillId="0" borderId="47" xfId="0" applyNumberFormat="1" applyFont="1" applyBorder="1" applyAlignment="1">
      <alignment wrapText="1"/>
    </xf>
    <xf numFmtId="0" fontId="14" fillId="0" borderId="42" xfId="0" applyFont="1" applyBorder="1" applyAlignment="1">
      <alignment horizontal="center" vertical="center" wrapText="1"/>
    </xf>
    <xf numFmtId="0" fontId="14" fillId="0" borderId="42" xfId="0" applyFont="1" applyBorder="1" applyAlignment="1">
      <alignment wrapText="1"/>
    </xf>
    <xf numFmtId="4" fontId="4" fillId="0" borderId="42" xfId="0" applyNumberFormat="1" applyFont="1" applyBorder="1" applyAlignment="1">
      <alignment wrapText="1"/>
    </xf>
    <xf numFmtId="4" fontId="17" fillId="0" borderId="42" xfId="0" applyNumberFormat="1" applyFont="1" applyBorder="1" applyAlignment="1">
      <alignment wrapText="1"/>
    </xf>
    <xf numFmtId="0" fontId="17" fillId="0" borderId="42" xfId="0" applyFont="1" applyBorder="1" applyAlignment="1">
      <alignment horizontal="center" wrapText="1"/>
    </xf>
    <xf numFmtId="49" fontId="89" fillId="0" borderId="17" xfId="232" applyNumberFormat="1" applyFont="1" applyProtection="1">
      <alignment horizontal="center"/>
      <protection/>
    </xf>
    <xf numFmtId="0" fontId="9" fillId="0" borderId="42" xfId="403" applyFont="1" applyBorder="1" applyAlignment="1">
      <alignment horizontal="center" vertical="center"/>
      <protection/>
    </xf>
    <xf numFmtId="0" fontId="9" fillId="0" borderId="42" xfId="403" applyFont="1" applyBorder="1" applyAlignment="1">
      <alignment horizontal="center" vertical="center" wrapText="1"/>
      <protection/>
    </xf>
    <xf numFmtId="4" fontId="7" fillId="0" borderId="42" xfId="0" applyNumberFormat="1" applyFont="1" applyBorder="1" applyAlignment="1">
      <alignment horizontal="center"/>
    </xf>
    <xf numFmtId="4" fontId="19" fillId="0" borderId="42" xfId="0" applyNumberFormat="1" applyFont="1" applyBorder="1" applyAlignment="1">
      <alignment horizontal="center"/>
    </xf>
    <xf numFmtId="4" fontId="19" fillId="0" borderId="42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19" fillId="0" borderId="44" xfId="0" applyNumberFormat="1" applyFont="1" applyBorder="1" applyAlignment="1">
      <alignment horizontal="center"/>
    </xf>
    <xf numFmtId="4" fontId="19" fillId="0" borderId="44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28" fillId="0" borderId="49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2" fillId="35" borderId="45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17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7" fillId="0" borderId="0" xfId="403" applyFont="1" applyAlignment="1">
      <alignment horizontal="right"/>
      <protection/>
    </xf>
    <xf numFmtId="0" fontId="28" fillId="0" borderId="0" xfId="403" applyFont="1" applyAlignment="1">
      <alignment horizontal="center" wrapText="1"/>
      <protection/>
    </xf>
    <xf numFmtId="0" fontId="7" fillId="0" borderId="49" xfId="403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29" fillId="0" borderId="0" xfId="0" applyFont="1" applyAlignment="1">
      <alignment/>
    </xf>
    <xf numFmtId="0" fontId="7" fillId="0" borderId="0" xfId="403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19" fillId="0" borderId="42" xfId="403" applyFont="1" applyBorder="1" applyAlignment="1">
      <alignment horizontal="center" vertical="center"/>
      <protection/>
    </xf>
    <xf numFmtId="0" fontId="13" fillId="0" borderId="42" xfId="0" applyFont="1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9" fillId="0" borderId="47" xfId="403" applyFont="1" applyBorder="1" applyAlignment="1">
      <alignment horizontal="center" vertical="center"/>
      <protection/>
    </xf>
    <xf numFmtId="0" fontId="13" fillId="0" borderId="44" xfId="0" applyFont="1" applyBorder="1" applyAlignment="1">
      <alignment/>
    </xf>
    <xf numFmtId="0" fontId="28" fillId="0" borderId="49" xfId="0" applyFont="1" applyBorder="1" applyAlignment="1">
      <alignment horizontal="center" vertical="center" wrapText="1"/>
    </xf>
  </cellXfs>
  <cellStyles count="4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128" xfId="36"/>
    <cellStyle name="st140" xfId="37"/>
    <cellStyle name="style0" xfId="38"/>
    <cellStyle name="style0 2" xfId="39"/>
    <cellStyle name="style0 3" xfId="40"/>
    <cellStyle name="style0 4" xfId="41"/>
    <cellStyle name="style0 5" xfId="42"/>
    <cellStyle name="style0 6" xfId="43"/>
    <cellStyle name="style0 7" xfId="44"/>
    <cellStyle name="td" xfId="45"/>
    <cellStyle name="td 2" xfId="46"/>
    <cellStyle name="td 3" xfId="47"/>
    <cellStyle name="td 4" xfId="48"/>
    <cellStyle name="td 5" xfId="49"/>
    <cellStyle name="td 6" xfId="50"/>
    <cellStyle name="td 7" xfId="51"/>
    <cellStyle name="tr" xfId="52"/>
    <cellStyle name="xl100" xfId="53"/>
    <cellStyle name="xl100 2" xfId="54"/>
    <cellStyle name="xl101" xfId="55"/>
    <cellStyle name="xl101 2" xfId="56"/>
    <cellStyle name="xl102" xfId="57"/>
    <cellStyle name="xl102 2" xfId="58"/>
    <cellStyle name="xl103" xfId="59"/>
    <cellStyle name="xl103 2" xfId="60"/>
    <cellStyle name="xl104" xfId="61"/>
    <cellStyle name="xl104 2" xfId="62"/>
    <cellStyle name="xl105" xfId="63"/>
    <cellStyle name="xl105 2" xfId="64"/>
    <cellStyle name="xl106" xfId="65"/>
    <cellStyle name="xl106 2" xfId="66"/>
    <cellStyle name="xl107" xfId="67"/>
    <cellStyle name="xl107 2" xfId="68"/>
    <cellStyle name="xl108" xfId="69"/>
    <cellStyle name="xl108 2" xfId="70"/>
    <cellStyle name="xl109" xfId="71"/>
    <cellStyle name="xl109 2" xfId="72"/>
    <cellStyle name="xl110" xfId="73"/>
    <cellStyle name="xl110 2" xfId="74"/>
    <cellStyle name="xl111" xfId="75"/>
    <cellStyle name="xl111 2" xfId="76"/>
    <cellStyle name="xl112" xfId="77"/>
    <cellStyle name="xl112 2" xfId="78"/>
    <cellStyle name="xl113" xfId="79"/>
    <cellStyle name="xl113 2" xfId="80"/>
    <cellStyle name="xl114" xfId="81"/>
    <cellStyle name="xl114 2" xfId="82"/>
    <cellStyle name="xl115" xfId="83"/>
    <cellStyle name="xl115 2" xfId="84"/>
    <cellStyle name="xl116" xfId="85"/>
    <cellStyle name="xl116 2" xfId="86"/>
    <cellStyle name="xl116 3" xfId="87"/>
    <cellStyle name="xl116 4" xfId="88"/>
    <cellStyle name="xl116 5" xfId="89"/>
    <cellStyle name="xl116 6" xfId="90"/>
    <cellStyle name="xl117" xfId="91"/>
    <cellStyle name="xl117 2" xfId="92"/>
    <cellStyle name="xl117 3" xfId="93"/>
    <cellStyle name="xl117 4" xfId="94"/>
    <cellStyle name="xl117 5" xfId="95"/>
    <cellStyle name="xl117 6" xfId="96"/>
    <cellStyle name="xl117 7" xfId="97"/>
    <cellStyle name="xl117 8" xfId="98"/>
    <cellStyle name="xl118" xfId="99"/>
    <cellStyle name="xl118 2" xfId="100"/>
    <cellStyle name="xl118 3" xfId="101"/>
    <cellStyle name="xl118 4" xfId="102"/>
    <cellStyle name="xl118 5" xfId="103"/>
    <cellStyle name="xl118 6" xfId="104"/>
    <cellStyle name="xl118 7" xfId="105"/>
    <cellStyle name="xl118 8" xfId="106"/>
    <cellStyle name="xl119" xfId="107"/>
    <cellStyle name="xl119 2" xfId="108"/>
    <cellStyle name="xl120" xfId="109"/>
    <cellStyle name="xl120 2" xfId="110"/>
    <cellStyle name="xl121" xfId="111"/>
    <cellStyle name="xl121 2" xfId="112"/>
    <cellStyle name="xl122" xfId="113"/>
    <cellStyle name="xl122 2" xfId="114"/>
    <cellStyle name="xl123" xfId="115"/>
    <cellStyle name="xl124" xfId="116"/>
    <cellStyle name="xl124 2" xfId="117"/>
    <cellStyle name="xl125" xfId="118"/>
    <cellStyle name="xl125 2" xfId="119"/>
    <cellStyle name="xl125 3" xfId="120"/>
    <cellStyle name="xl126" xfId="121"/>
    <cellStyle name="xl126 2" xfId="122"/>
    <cellStyle name="xl126 3" xfId="123"/>
    <cellStyle name="xl126 4" xfId="124"/>
    <cellStyle name="xl126 5" xfId="125"/>
    <cellStyle name="xl126 6" xfId="126"/>
    <cellStyle name="xl127" xfId="127"/>
    <cellStyle name="xl127 2" xfId="128"/>
    <cellStyle name="xl127 3" xfId="129"/>
    <cellStyle name="xl128" xfId="130"/>
    <cellStyle name="xl128 2" xfId="131"/>
    <cellStyle name="xl128 3" xfId="132"/>
    <cellStyle name="xl129" xfId="133"/>
    <cellStyle name="xl129 2" xfId="134"/>
    <cellStyle name="xl129 3" xfId="135"/>
    <cellStyle name="xl130" xfId="136"/>
    <cellStyle name="xl130 2" xfId="137"/>
    <cellStyle name="xl130 3" xfId="138"/>
    <cellStyle name="xl131" xfId="139"/>
    <cellStyle name="xl131 2" xfId="140"/>
    <cellStyle name="xl131 3" xfId="141"/>
    <cellStyle name="xl132" xfId="142"/>
    <cellStyle name="xl132 2" xfId="143"/>
    <cellStyle name="xl132 3" xfId="144"/>
    <cellStyle name="xl133" xfId="145"/>
    <cellStyle name="xl133 2" xfId="146"/>
    <cellStyle name="xl133 3" xfId="147"/>
    <cellStyle name="xl134" xfId="148"/>
    <cellStyle name="xl134 2" xfId="149"/>
    <cellStyle name="xl134 3" xfId="150"/>
    <cellStyle name="xl135" xfId="151"/>
    <cellStyle name="xl135 2" xfId="152"/>
    <cellStyle name="xl135 3" xfId="153"/>
    <cellStyle name="xl136" xfId="154"/>
    <cellStyle name="xl136 2" xfId="155"/>
    <cellStyle name="xl136 3" xfId="156"/>
    <cellStyle name="xl136 4" xfId="157"/>
    <cellStyle name="xl136 5" xfId="158"/>
    <cellStyle name="xl136 6" xfId="159"/>
    <cellStyle name="xl137" xfId="160"/>
    <cellStyle name="xl137 2" xfId="161"/>
    <cellStyle name="xl137 3" xfId="162"/>
    <cellStyle name="xl138" xfId="163"/>
    <cellStyle name="xl138 2" xfId="164"/>
    <cellStyle name="xl138 3" xfId="165"/>
    <cellStyle name="xl139" xfId="166"/>
    <cellStyle name="xl139 2" xfId="167"/>
    <cellStyle name="xl140" xfId="168"/>
    <cellStyle name="xl140 2" xfId="169"/>
    <cellStyle name="xl141" xfId="170"/>
    <cellStyle name="xl141 2" xfId="171"/>
    <cellStyle name="xl142" xfId="172"/>
    <cellStyle name="xl142 2" xfId="173"/>
    <cellStyle name="xl143" xfId="174"/>
    <cellStyle name="xl143 2" xfId="175"/>
    <cellStyle name="xl144" xfId="176"/>
    <cellStyle name="xl145" xfId="177"/>
    <cellStyle name="xl146" xfId="178"/>
    <cellStyle name="xl147" xfId="179"/>
    <cellStyle name="xl148" xfId="180"/>
    <cellStyle name="xl149" xfId="181"/>
    <cellStyle name="xl150" xfId="182"/>
    <cellStyle name="xl151" xfId="183"/>
    <cellStyle name="xl152" xfId="184"/>
    <cellStyle name="xl153" xfId="185"/>
    <cellStyle name="xl154" xfId="186"/>
    <cellStyle name="xl155" xfId="187"/>
    <cellStyle name="xl21" xfId="188"/>
    <cellStyle name="xl21 2" xfId="189"/>
    <cellStyle name="xl21 3" xfId="190"/>
    <cellStyle name="xl21 4" xfId="191"/>
    <cellStyle name="xl21 5" xfId="192"/>
    <cellStyle name="xl21 6" xfId="193"/>
    <cellStyle name="xl21 7" xfId="194"/>
    <cellStyle name="xl22" xfId="195"/>
    <cellStyle name="xl23" xfId="196"/>
    <cellStyle name="xl24" xfId="197"/>
    <cellStyle name="xl25" xfId="198"/>
    <cellStyle name="xl26" xfId="199"/>
    <cellStyle name="xl27" xfId="200"/>
    <cellStyle name="xl28" xfId="201"/>
    <cellStyle name="xl29" xfId="202"/>
    <cellStyle name="xl30" xfId="203"/>
    <cellStyle name="xl31" xfId="204"/>
    <cellStyle name="xl31 2" xfId="205"/>
    <cellStyle name="xl31 3" xfId="206"/>
    <cellStyle name="xl31 4" xfId="207"/>
    <cellStyle name="xl31 5" xfId="208"/>
    <cellStyle name="xl31 6" xfId="209"/>
    <cellStyle name="xl31 7" xfId="210"/>
    <cellStyle name="xl32" xfId="211"/>
    <cellStyle name="xl32 2" xfId="212"/>
    <cellStyle name="xl32 3" xfId="213"/>
    <cellStyle name="xl32 4" xfId="214"/>
    <cellStyle name="xl32 5" xfId="215"/>
    <cellStyle name="xl32 6" xfId="216"/>
    <cellStyle name="xl32 7" xfId="217"/>
    <cellStyle name="xl33" xfId="218"/>
    <cellStyle name="xl34" xfId="219"/>
    <cellStyle name="xl35" xfId="220"/>
    <cellStyle name="xl36" xfId="221"/>
    <cellStyle name="xl37" xfId="222"/>
    <cellStyle name="xl38" xfId="223"/>
    <cellStyle name="xl38 2" xfId="224"/>
    <cellStyle name="xl38 3" xfId="225"/>
    <cellStyle name="xl38 4" xfId="226"/>
    <cellStyle name="xl39" xfId="227"/>
    <cellStyle name="xl39 2" xfId="228"/>
    <cellStyle name="xl40" xfId="229"/>
    <cellStyle name="xl40 2" xfId="230"/>
    <cellStyle name="xl41" xfId="231"/>
    <cellStyle name="xl41 2" xfId="232"/>
    <cellStyle name="xl42" xfId="233"/>
    <cellStyle name="xl42 2" xfId="234"/>
    <cellStyle name="xl43" xfId="235"/>
    <cellStyle name="xl43 2" xfId="236"/>
    <cellStyle name="xl44" xfId="237"/>
    <cellStyle name="xl44 2" xfId="238"/>
    <cellStyle name="xl45" xfId="239"/>
    <cellStyle name="xl45 2" xfId="240"/>
    <cellStyle name="xl46" xfId="241"/>
    <cellStyle name="xl46 2" xfId="242"/>
    <cellStyle name="xl47" xfId="243"/>
    <cellStyle name="xl47 2" xfId="244"/>
    <cellStyle name="xl48" xfId="245"/>
    <cellStyle name="xl48 2" xfId="246"/>
    <cellStyle name="xl49" xfId="247"/>
    <cellStyle name="xl49 2" xfId="248"/>
    <cellStyle name="xl50" xfId="249"/>
    <cellStyle name="xl50 2" xfId="250"/>
    <cellStyle name="xl51" xfId="251"/>
    <cellStyle name="xl51 2" xfId="252"/>
    <cellStyle name="xl52" xfId="253"/>
    <cellStyle name="xl52 2" xfId="254"/>
    <cellStyle name="xl53" xfId="255"/>
    <cellStyle name="xl53 2" xfId="256"/>
    <cellStyle name="xl54" xfId="257"/>
    <cellStyle name="xl54 2" xfId="258"/>
    <cellStyle name="xl55" xfId="259"/>
    <cellStyle name="xl55 2" xfId="260"/>
    <cellStyle name="xl56" xfId="261"/>
    <cellStyle name="xl56 2" xfId="262"/>
    <cellStyle name="xl57" xfId="263"/>
    <cellStyle name="xl57 2" xfId="264"/>
    <cellStyle name="xl58" xfId="265"/>
    <cellStyle name="xl58 2" xfId="266"/>
    <cellStyle name="xl59" xfId="267"/>
    <cellStyle name="xl59 2" xfId="268"/>
    <cellStyle name="xl60" xfId="269"/>
    <cellStyle name="xl60 2" xfId="270"/>
    <cellStyle name="xl61" xfId="271"/>
    <cellStyle name="xl61 2" xfId="272"/>
    <cellStyle name="xl62" xfId="273"/>
    <cellStyle name="xl62 2" xfId="274"/>
    <cellStyle name="xl63" xfId="275"/>
    <cellStyle name="xl63 2" xfId="276"/>
    <cellStyle name="xl64" xfId="277"/>
    <cellStyle name="xl64 2" xfId="278"/>
    <cellStyle name="xl65" xfId="279"/>
    <cellStyle name="xl65 2" xfId="280"/>
    <cellStyle name="xl65 3" xfId="281"/>
    <cellStyle name="xl65 4" xfId="282"/>
    <cellStyle name="xl65 5" xfId="283"/>
    <cellStyle name="xl65 6" xfId="284"/>
    <cellStyle name="xl66" xfId="285"/>
    <cellStyle name="xl66 2" xfId="286"/>
    <cellStyle name="xl66 3" xfId="287"/>
    <cellStyle name="xl66 4" xfId="288"/>
    <cellStyle name="xl66 5" xfId="289"/>
    <cellStyle name="xl66 6" xfId="290"/>
    <cellStyle name="xl66 7" xfId="291"/>
    <cellStyle name="xl66 8" xfId="292"/>
    <cellStyle name="xl67" xfId="293"/>
    <cellStyle name="xl67 2" xfId="294"/>
    <cellStyle name="xl67 3" xfId="295"/>
    <cellStyle name="xl67 4" xfId="296"/>
    <cellStyle name="xl67 5" xfId="297"/>
    <cellStyle name="xl67 6" xfId="298"/>
    <cellStyle name="xl67 7" xfId="299"/>
    <cellStyle name="xl67 8" xfId="300"/>
    <cellStyle name="xl68" xfId="301"/>
    <cellStyle name="xl68 2" xfId="302"/>
    <cellStyle name="xl68 3" xfId="303"/>
    <cellStyle name="xl68 4" xfId="304"/>
    <cellStyle name="xl69" xfId="305"/>
    <cellStyle name="xl69 2" xfId="306"/>
    <cellStyle name="xl70" xfId="307"/>
    <cellStyle name="xl70 2" xfId="308"/>
    <cellStyle name="xl71" xfId="309"/>
    <cellStyle name="xl71 2" xfId="310"/>
    <cellStyle name="xl72" xfId="311"/>
    <cellStyle name="xl72 2" xfId="312"/>
    <cellStyle name="xl72 3" xfId="313"/>
    <cellStyle name="xl72 4" xfId="314"/>
    <cellStyle name="xl72 5" xfId="315"/>
    <cellStyle name="xl72 6" xfId="316"/>
    <cellStyle name="xl73" xfId="317"/>
    <cellStyle name="xl73 2" xfId="318"/>
    <cellStyle name="xl73 3" xfId="319"/>
    <cellStyle name="xl73 4" xfId="320"/>
    <cellStyle name="xl74" xfId="321"/>
    <cellStyle name="xl74 2" xfId="322"/>
    <cellStyle name="xl75" xfId="323"/>
    <cellStyle name="xl75 2" xfId="324"/>
    <cellStyle name="xl76" xfId="325"/>
    <cellStyle name="xl76 2" xfId="326"/>
    <cellStyle name="xl77" xfId="327"/>
    <cellStyle name="xl77 2" xfId="328"/>
    <cellStyle name="xl77 3" xfId="329"/>
    <cellStyle name="xl77 4" xfId="330"/>
    <cellStyle name="xl77 5" xfId="331"/>
    <cellStyle name="xl77 6" xfId="332"/>
    <cellStyle name="xl78" xfId="333"/>
    <cellStyle name="xl78 2" xfId="334"/>
    <cellStyle name="xl78 3" xfId="335"/>
    <cellStyle name="xl78 4" xfId="336"/>
    <cellStyle name="xl79" xfId="337"/>
    <cellStyle name="xl79 2" xfId="338"/>
    <cellStyle name="xl80" xfId="339"/>
    <cellStyle name="xl80 2" xfId="340"/>
    <cellStyle name="xl81" xfId="341"/>
    <cellStyle name="xl81 2" xfId="342"/>
    <cellStyle name="xl82" xfId="343"/>
    <cellStyle name="xl82 2" xfId="344"/>
    <cellStyle name="xl83" xfId="345"/>
    <cellStyle name="xl83 2" xfId="346"/>
    <cellStyle name="xl84" xfId="347"/>
    <cellStyle name="xl84 2" xfId="348"/>
    <cellStyle name="xl85" xfId="349"/>
    <cellStyle name="xl85 2" xfId="350"/>
    <cellStyle name="xl86" xfId="351"/>
    <cellStyle name="xl86 2" xfId="352"/>
    <cellStyle name="xl87" xfId="353"/>
    <cellStyle name="xl87 2" xfId="354"/>
    <cellStyle name="xl88" xfId="355"/>
    <cellStyle name="xl88 2" xfId="356"/>
    <cellStyle name="xl89" xfId="357"/>
    <cellStyle name="xl89 2" xfId="358"/>
    <cellStyle name="xl90" xfId="359"/>
    <cellStyle name="xl90 2" xfId="360"/>
    <cellStyle name="xl91" xfId="361"/>
    <cellStyle name="xl91 2" xfId="362"/>
    <cellStyle name="xl92" xfId="363"/>
    <cellStyle name="xl92 2" xfId="364"/>
    <cellStyle name="xl93" xfId="365"/>
    <cellStyle name="xl93 2" xfId="366"/>
    <cellStyle name="xl94" xfId="367"/>
    <cellStyle name="xl94 2" xfId="368"/>
    <cellStyle name="xl95" xfId="369"/>
    <cellStyle name="xl95 2" xfId="370"/>
    <cellStyle name="xl96" xfId="371"/>
    <cellStyle name="xl96 2" xfId="372"/>
    <cellStyle name="xl97" xfId="373"/>
    <cellStyle name="xl97 2" xfId="374"/>
    <cellStyle name="xl98" xfId="375"/>
    <cellStyle name="xl98 2" xfId="376"/>
    <cellStyle name="xl99" xfId="377"/>
    <cellStyle name="xl99 2" xfId="378"/>
    <cellStyle name="Акцент1" xfId="379"/>
    <cellStyle name="Акцент2" xfId="380"/>
    <cellStyle name="Акцент3" xfId="381"/>
    <cellStyle name="Акцент4" xfId="382"/>
    <cellStyle name="Акцент5" xfId="383"/>
    <cellStyle name="Акцент6" xfId="384"/>
    <cellStyle name="Ввод " xfId="385"/>
    <cellStyle name="Вывод" xfId="386"/>
    <cellStyle name="Вычисление" xfId="387"/>
    <cellStyle name="Hyperlink" xfId="388"/>
    <cellStyle name="Currency" xfId="389"/>
    <cellStyle name="Currency [0]" xfId="390"/>
    <cellStyle name="Заголовок 1" xfId="391"/>
    <cellStyle name="Заголовок 2" xfId="392"/>
    <cellStyle name="Заголовок 3" xfId="393"/>
    <cellStyle name="Заголовок 4" xfId="394"/>
    <cellStyle name="Итог" xfId="395"/>
    <cellStyle name="Контрольная ячейка" xfId="396"/>
    <cellStyle name="Название" xfId="397"/>
    <cellStyle name="Нейтральный" xfId="398"/>
    <cellStyle name="Обычный 2" xfId="399"/>
    <cellStyle name="Обычный 3" xfId="400"/>
    <cellStyle name="Обычный 4" xfId="401"/>
    <cellStyle name="Обычный 5" xfId="402"/>
    <cellStyle name="Обычный_Лист1" xfId="403"/>
    <cellStyle name="Followed Hyperlink" xfId="404"/>
    <cellStyle name="Плохой" xfId="405"/>
    <cellStyle name="Пояснение" xfId="406"/>
    <cellStyle name="Примечание" xfId="407"/>
    <cellStyle name="Percent" xfId="408"/>
    <cellStyle name="Связанная ячейка" xfId="409"/>
    <cellStyle name="Текст предупреждения" xfId="410"/>
    <cellStyle name="Comma" xfId="411"/>
    <cellStyle name="Comma [0]" xfId="412"/>
    <cellStyle name="Хороший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157"/>
  <sheetViews>
    <sheetView workbookViewId="0" topLeftCell="A1">
      <selection activeCell="A82" sqref="A82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15.25390625" style="1" customWidth="1"/>
    <col min="4" max="4" width="9.125" style="1" customWidth="1"/>
    <col min="5" max="5" width="14.00390625" style="1" customWidth="1"/>
    <col min="6" max="16384" width="9.125" style="1" customWidth="1"/>
  </cols>
  <sheetData>
    <row r="2" spans="1:3" ht="15.75">
      <c r="A2" s="272" t="s">
        <v>85</v>
      </c>
      <c r="B2" s="272"/>
      <c r="C2" s="272"/>
    </row>
    <row r="3" spans="1:3" ht="39" customHeight="1">
      <c r="A3" s="274" t="s">
        <v>583</v>
      </c>
      <c r="B3" s="274"/>
      <c r="C3" s="274"/>
    </row>
    <row r="4" spans="1:3" ht="21" customHeight="1">
      <c r="A4" s="275"/>
      <c r="B4" s="276"/>
      <c r="C4" s="276"/>
    </row>
    <row r="5" spans="1:3" ht="18" customHeight="1">
      <c r="A5" s="273" t="s">
        <v>593</v>
      </c>
      <c r="B5" s="273"/>
      <c r="C5" s="273"/>
    </row>
    <row r="6" spans="1:3" ht="25.5" customHeight="1">
      <c r="A6" s="39" t="s">
        <v>86</v>
      </c>
      <c r="B6" s="39" t="s">
        <v>87</v>
      </c>
      <c r="C6" s="39" t="s">
        <v>667</v>
      </c>
    </row>
    <row r="7" spans="1:4" ht="15.75">
      <c r="A7" s="40" t="s">
        <v>21</v>
      </c>
      <c r="B7" s="41" t="s">
        <v>162</v>
      </c>
      <c r="C7" s="200">
        <f>C8+C65</f>
        <v>74074344.16</v>
      </c>
      <c r="D7" s="2"/>
    </row>
    <row r="8" spans="1:4" ht="15.75">
      <c r="A8" s="40" t="s">
        <v>57</v>
      </c>
      <c r="B8" s="41"/>
      <c r="C8" s="200">
        <f>C9+C28+C34+C40+C57</f>
        <v>73300277.2</v>
      </c>
      <c r="D8" s="2"/>
    </row>
    <row r="9" spans="1:3" ht="15.75">
      <c r="A9" s="86" t="s">
        <v>88</v>
      </c>
      <c r="B9" s="69" t="s">
        <v>163</v>
      </c>
      <c r="C9" s="201">
        <f>C10</f>
        <v>18790367.2</v>
      </c>
    </row>
    <row r="10" spans="1:3" ht="15.75">
      <c r="A10" s="56" t="s">
        <v>89</v>
      </c>
      <c r="B10" s="42" t="s">
        <v>164</v>
      </c>
      <c r="C10" s="202">
        <f>C11+C16+C20+C24+C26</f>
        <v>18790367.2</v>
      </c>
    </row>
    <row r="11" spans="1:3" ht="54.75" customHeight="1">
      <c r="A11" s="45" t="s">
        <v>43</v>
      </c>
      <c r="B11" s="42" t="s">
        <v>165</v>
      </c>
      <c r="C11" s="202">
        <f>C12+C13+C14+C15</f>
        <v>11235127.2</v>
      </c>
    </row>
    <row r="12" spans="1:3" ht="63.75" customHeight="1">
      <c r="A12" s="45" t="s">
        <v>515</v>
      </c>
      <c r="B12" s="42" t="s">
        <v>514</v>
      </c>
      <c r="C12" s="202">
        <v>11198627.2</v>
      </c>
    </row>
    <row r="13" spans="1:3" ht="54.75" customHeight="1">
      <c r="A13" s="45" t="s">
        <v>516</v>
      </c>
      <c r="B13" s="42" t="s">
        <v>517</v>
      </c>
      <c r="C13" s="202">
        <v>15000</v>
      </c>
    </row>
    <row r="14" spans="1:3" ht="63" customHeight="1">
      <c r="A14" s="45" t="s">
        <v>519</v>
      </c>
      <c r="B14" s="42" t="s">
        <v>518</v>
      </c>
      <c r="C14" s="202">
        <v>21000</v>
      </c>
    </row>
    <row r="15" spans="1:3" ht="51" customHeight="1">
      <c r="A15" s="45" t="s">
        <v>520</v>
      </c>
      <c r="B15" s="42" t="s">
        <v>578</v>
      </c>
      <c r="C15" s="202">
        <v>500</v>
      </c>
    </row>
    <row r="16" spans="1:3" ht="66" customHeight="1">
      <c r="A16" s="45" t="s">
        <v>41</v>
      </c>
      <c r="B16" s="42" t="s">
        <v>242</v>
      </c>
      <c r="C16" s="202">
        <f>C17+C18+C19</f>
        <v>2999360</v>
      </c>
    </row>
    <row r="17" spans="1:3" ht="87.75" customHeight="1">
      <c r="A17" s="45" t="s">
        <v>521</v>
      </c>
      <c r="B17" s="42" t="s">
        <v>579</v>
      </c>
      <c r="C17" s="202">
        <v>2848860</v>
      </c>
    </row>
    <row r="18" spans="1:3" ht="76.5" customHeight="1">
      <c r="A18" s="45" t="s">
        <v>522</v>
      </c>
      <c r="B18" s="42" t="s">
        <v>523</v>
      </c>
      <c r="C18" s="202">
        <v>150000</v>
      </c>
    </row>
    <row r="19" spans="1:3" ht="87" customHeight="1">
      <c r="A19" s="45" t="s">
        <v>524</v>
      </c>
      <c r="B19" s="42" t="s">
        <v>582</v>
      </c>
      <c r="C19" s="202">
        <v>500</v>
      </c>
    </row>
    <row r="20" spans="1:7" ht="29.25" customHeight="1">
      <c r="A20" s="45" t="s">
        <v>40</v>
      </c>
      <c r="B20" s="42" t="s">
        <v>166</v>
      </c>
      <c r="C20" s="202">
        <f>C21+C22+C23</f>
        <v>4205880</v>
      </c>
      <c r="E20" s="35"/>
      <c r="F20" s="11"/>
      <c r="G20" s="35"/>
    </row>
    <row r="21" spans="1:7" ht="51" customHeight="1">
      <c r="A21" s="45" t="s">
        <v>525</v>
      </c>
      <c r="B21" s="194" t="s">
        <v>528</v>
      </c>
      <c r="C21" s="202">
        <v>4185380</v>
      </c>
      <c r="E21" s="35"/>
      <c r="F21" s="11"/>
      <c r="G21" s="35"/>
    </row>
    <row r="22" spans="1:7" ht="39" customHeight="1">
      <c r="A22" s="45" t="s">
        <v>526</v>
      </c>
      <c r="B22" s="194" t="s">
        <v>529</v>
      </c>
      <c r="C22" s="202">
        <v>20000</v>
      </c>
      <c r="E22" s="35"/>
      <c r="F22" s="11"/>
      <c r="G22" s="35"/>
    </row>
    <row r="23" spans="1:7" ht="51.75" customHeight="1">
      <c r="A23" s="45" t="s">
        <v>527</v>
      </c>
      <c r="B23" s="194" t="s">
        <v>530</v>
      </c>
      <c r="C23" s="202">
        <v>500</v>
      </c>
      <c r="E23" s="35"/>
      <c r="F23" s="11"/>
      <c r="G23" s="35"/>
    </row>
    <row r="24" spans="1:7" ht="64.5" customHeight="1">
      <c r="A24" s="45" t="s">
        <v>486</v>
      </c>
      <c r="B24" s="42" t="s">
        <v>485</v>
      </c>
      <c r="C24" s="202">
        <f>C25</f>
        <v>0</v>
      </c>
      <c r="E24" s="35"/>
      <c r="F24" s="11"/>
      <c r="G24" s="35"/>
    </row>
    <row r="25" spans="1:7" ht="75" customHeight="1">
      <c r="A25" s="45" t="s">
        <v>531</v>
      </c>
      <c r="B25" s="42" t="s">
        <v>532</v>
      </c>
      <c r="C25" s="202">
        <v>0</v>
      </c>
      <c r="E25" s="35"/>
      <c r="F25" s="11"/>
      <c r="G25" s="35"/>
    </row>
    <row r="26" spans="1:7" ht="61.5" customHeight="1">
      <c r="A26" s="45" t="s">
        <v>569</v>
      </c>
      <c r="B26" s="42" t="s">
        <v>571</v>
      </c>
      <c r="C26" s="202">
        <f>C27</f>
        <v>350000</v>
      </c>
      <c r="E26" s="35"/>
      <c r="F26" s="11"/>
      <c r="G26" s="35"/>
    </row>
    <row r="27" spans="1:7" ht="75" customHeight="1">
      <c r="A27" s="45" t="s">
        <v>568</v>
      </c>
      <c r="B27" s="42" t="s">
        <v>570</v>
      </c>
      <c r="C27" s="202">
        <v>350000</v>
      </c>
      <c r="E27" s="35"/>
      <c r="F27" s="11"/>
      <c r="G27" s="35"/>
    </row>
    <row r="28" spans="1:7" ht="26.25" customHeight="1">
      <c r="A28" s="86" t="s">
        <v>53</v>
      </c>
      <c r="B28" s="87" t="s">
        <v>167</v>
      </c>
      <c r="C28" s="203">
        <f>C29</f>
        <v>2879460</v>
      </c>
      <c r="E28" s="35"/>
      <c r="F28" s="13"/>
      <c r="G28" s="35"/>
    </row>
    <row r="29" spans="1:7" ht="24.75">
      <c r="A29" s="43" t="s">
        <v>5</v>
      </c>
      <c r="B29" s="44" t="s">
        <v>168</v>
      </c>
      <c r="C29" s="204">
        <f>C30+C31+C32+C33</f>
        <v>2879460</v>
      </c>
      <c r="E29" s="35"/>
      <c r="F29" s="13"/>
      <c r="G29" s="35"/>
    </row>
    <row r="30" spans="1:7" ht="72.75" customHeight="1">
      <c r="A30" s="43" t="s">
        <v>306</v>
      </c>
      <c r="B30" s="44" t="s">
        <v>302</v>
      </c>
      <c r="C30" s="202">
        <v>1301890</v>
      </c>
      <c r="E30" s="35"/>
      <c r="F30" s="13"/>
      <c r="G30" s="35"/>
    </row>
    <row r="31" spans="1:3" ht="74.25" customHeight="1">
      <c r="A31" s="43" t="s">
        <v>307</v>
      </c>
      <c r="B31" s="44" t="s">
        <v>303</v>
      </c>
      <c r="C31" s="202">
        <v>7210</v>
      </c>
    </row>
    <row r="32" spans="1:3" ht="74.25" customHeight="1">
      <c r="A32" s="43" t="s">
        <v>308</v>
      </c>
      <c r="B32" s="44" t="s">
        <v>304</v>
      </c>
      <c r="C32" s="202">
        <v>1733610</v>
      </c>
    </row>
    <row r="33" spans="1:3" ht="72" customHeight="1">
      <c r="A33" s="43" t="s">
        <v>309</v>
      </c>
      <c r="B33" s="44" t="s">
        <v>305</v>
      </c>
      <c r="C33" s="202">
        <v>-163250</v>
      </c>
    </row>
    <row r="34" spans="1:3" ht="15.75">
      <c r="A34" s="59" t="s">
        <v>90</v>
      </c>
      <c r="B34" s="91" t="s">
        <v>50</v>
      </c>
      <c r="C34" s="205">
        <f>C35</f>
        <v>275050</v>
      </c>
    </row>
    <row r="35" spans="1:3" ht="15.75">
      <c r="A35" s="56" t="s">
        <v>91</v>
      </c>
      <c r="B35" s="42" t="s">
        <v>51</v>
      </c>
      <c r="C35" s="202">
        <f>C36+C39</f>
        <v>275050</v>
      </c>
    </row>
    <row r="36" spans="1:3" ht="15.75">
      <c r="A36" s="57" t="s">
        <v>91</v>
      </c>
      <c r="B36" s="42" t="s">
        <v>54</v>
      </c>
      <c r="C36" s="202">
        <f>C37+C38</f>
        <v>275050</v>
      </c>
    </row>
    <row r="37" spans="1:3" ht="24.75" customHeight="1">
      <c r="A37" s="57" t="s">
        <v>376</v>
      </c>
      <c r="B37" s="42" t="s">
        <v>557</v>
      </c>
      <c r="C37" s="202">
        <v>270850</v>
      </c>
    </row>
    <row r="38" spans="1:3" ht="15.75">
      <c r="A38" s="57" t="s">
        <v>378</v>
      </c>
      <c r="B38" s="42" t="s">
        <v>558</v>
      </c>
      <c r="C38" s="202">
        <v>4200</v>
      </c>
    </row>
    <row r="39" spans="1:3" ht="24.75">
      <c r="A39" s="57" t="s">
        <v>55</v>
      </c>
      <c r="B39" s="42" t="s">
        <v>56</v>
      </c>
      <c r="C39" s="202">
        <v>0</v>
      </c>
    </row>
    <row r="40" spans="1:3" ht="15.75">
      <c r="A40" s="193" t="s">
        <v>92</v>
      </c>
      <c r="B40" s="91" t="s">
        <v>169</v>
      </c>
      <c r="C40" s="205">
        <f>C41+C45</f>
        <v>51344000</v>
      </c>
    </row>
    <row r="41" spans="1:3" ht="15.75">
      <c r="A41" s="193" t="s">
        <v>93</v>
      </c>
      <c r="B41" s="91" t="s">
        <v>170</v>
      </c>
      <c r="C41" s="205">
        <f>C42</f>
        <v>3601000</v>
      </c>
    </row>
    <row r="42" spans="1:3" ht="25.5" customHeight="1">
      <c r="A42" s="57" t="s">
        <v>9</v>
      </c>
      <c r="B42" s="42" t="s">
        <v>171</v>
      </c>
      <c r="C42" s="202">
        <f>C43+C44</f>
        <v>3601000</v>
      </c>
    </row>
    <row r="43" spans="1:3" ht="51.75" customHeight="1">
      <c r="A43" s="57" t="s">
        <v>381</v>
      </c>
      <c r="B43" s="42" t="s">
        <v>581</v>
      </c>
      <c r="C43" s="202">
        <v>3451000</v>
      </c>
    </row>
    <row r="44" spans="1:3" ht="38.25" customHeight="1">
      <c r="A44" s="57" t="s">
        <v>382</v>
      </c>
      <c r="B44" s="42" t="s">
        <v>533</v>
      </c>
      <c r="C44" s="202">
        <v>150000</v>
      </c>
    </row>
    <row r="45" spans="1:3" ht="15.75">
      <c r="A45" s="193" t="s">
        <v>94</v>
      </c>
      <c r="B45" s="91" t="s">
        <v>172</v>
      </c>
      <c r="C45" s="205">
        <f>C46+C51</f>
        <v>47743000</v>
      </c>
    </row>
    <row r="46" spans="1:3" ht="15.75">
      <c r="A46" s="57" t="s">
        <v>386</v>
      </c>
      <c r="B46" s="42" t="s">
        <v>580</v>
      </c>
      <c r="C46" s="202">
        <f>C47</f>
        <v>24136000</v>
      </c>
    </row>
    <row r="47" spans="1:3" ht="24.75">
      <c r="A47" s="58" t="s">
        <v>10</v>
      </c>
      <c r="B47" s="42" t="s">
        <v>173</v>
      </c>
      <c r="C47" s="206">
        <f>C48+C49+C50</f>
        <v>24136000</v>
      </c>
    </row>
    <row r="48" spans="1:3" ht="39.75" customHeight="1">
      <c r="A48" s="58" t="s">
        <v>388</v>
      </c>
      <c r="B48" s="42" t="s">
        <v>534</v>
      </c>
      <c r="C48" s="206">
        <v>23130000</v>
      </c>
    </row>
    <row r="49" spans="1:3" ht="29.25" customHeight="1">
      <c r="A49" s="58" t="s">
        <v>389</v>
      </c>
      <c r="B49" s="42" t="s">
        <v>535</v>
      </c>
      <c r="C49" s="207">
        <v>1000000</v>
      </c>
    </row>
    <row r="50" spans="1:3" ht="38.25" customHeight="1">
      <c r="A50" s="58" t="s">
        <v>390</v>
      </c>
      <c r="B50" s="42" t="s">
        <v>536</v>
      </c>
      <c r="C50" s="206">
        <v>6000</v>
      </c>
    </row>
    <row r="51" spans="1:3" ht="15" customHeight="1">
      <c r="A51" s="58" t="s">
        <v>392</v>
      </c>
      <c r="B51" s="42" t="s">
        <v>542</v>
      </c>
      <c r="C51" s="206">
        <f>C52</f>
        <v>23607000</v>
      </c>
    </row>
    <row r="52" spans="1:3" ht="24.75">
      <c r="A52" s="43" t="s">
        <v>11</v>
      </c>
      <c r="B52" s="42" t="s">
        <v>174</v>
      </c>
      <c r="C52" s="202">
        <f>C53+C54+C55</f>
        <v>23607000</v>
      </c>
    </row>
    <row r="53" spans="1:3" ht="50.25" customHeight="1">
      <c r="A53" s="43" t="s">
        <v>393</v>
      </c>
      <c r="B53" s="42" t="s">
        <v>537</v>
      </c>
      <c r="C53" s="202">
        <v>23157000</v>
      </c>
    </row>
    <row r="54" spans="1:3" ht="36" customHeight="1">
      <c r="A54" s="43" t="s">
        <v>394</v>
      </c>
      <c r="B54" s="42" t="s">
        <v>538</v>
      </c>
      <c r="C54" s="202">
        <v>450000</v>
      </c>
    </row>
    <row r="55" spans="1:3" ht="27.75" customHeight="1">
      <c r="A55" s="43" t="s">
        <v>540</v>
      </c>
      <c r="B55" s="42" t="s">
        <v>539</v>
      </c>
      <c r="C55" s="202">
        <v>0</v>
      </c>
    </row>
    <row r="56" spans="1:3" ht="17.25" customHeight="1">
      <c r="A56" s="86" t="s">
        <v>21</v>
      </c>
      <c r="B56" s="42" t="s">
        <v>541</v>
      </c>
      <c r="C56" s="205">
        <f>C57+C61+C65</f>
        <v>785466.96</v>
      </c>
    </row>
    <row r="57" spans="1:3" ht="15.75">
      <c r="A57" s="45" t="s">
        <v>12</v>
      </c>
      <c r="B57" s="46" t="s">
        <v>250</v>
      </c>
      <c r="C57" s="202">
        <f>C58</f>
        <v>11400</v>
      </c>
    </row>
    <row r="58" spans="1:3" ht="25.5" customHeight="1">
      <c r="A58" s="45" t="s">
        <v>234</v>
      </c>
      <c r="B58" s="46" t="s">
        <v>251</v>
      </c>
      <c r="C58" s="202">
        <f>C59</f>
        <v>11400</v>
      </c>
    </row>
    <row r="59" spans="1:3" ht="49.5" customHeight="1">
      <c r="A59" s="45" t="s">
        <v>44</v>
      </c>
      <c r="B59" s="46" t="s">
        <v>252</v>
      </c>
      <c r="C59" s="202">
        <f>C60</f>
        <v>11400</v>
      </c>
    </row>
    <row r="60" spans="1:3" ht="50.25" customHeight="1">
      <c r="A60" s="45" t="s">
        <v>44</v>
      </c>
      <c r="B60" s="46" t="s">
        <v>253</v>
      </c>
      <c r="C60" s="206">
        <v>11400</v>
      </c>
    </row>
    <row r="61" spans="1:3" ht="24.75">
      <c r="A61" s="45" t="s">
        <v>22</v>
      </c>
      <c r="B61" s="47" t="s">
        <v>76</v>
      </c>
      <c r="C61" s="204">
        <f>C62</f>
        <v>0</v>
      </c>
    </row>
    <row r="62" spans="1:3" ht="15.75">
      <c r="A62" s="45" t="s">
        <v>23</v>
      </c>
      <c r="B62" s="47" t="s">
        <v>78</v>
      </c>
      <c r="C62" s="204">
        <f>C63</f>
        <v>0</v>
      </c>
    </row>
    <row r="63" spans="1:3" ht="15.75">
      <c r="A63" s="48" t="s">
        <v>30</v>
      </c>
      <c r="B63" s="47" t="s">
        <v>77</v>
      </c>
      <c r="C63" s="204">
        <f>C64</f>
        <v>0</v>
      </c>
    </row>
    <row r="64" spans="1:3" ht="24.75">
      <c r="A64" s="48" t="s">
        <v>31</v>
      </c>
      <c r="B64" s="47" t="s">
        <v>79</v>
      </c>
      <c r="C64" s="208">
        <v>0</v>
      </c>
    </row>
    <row r="65" spans="1:3" ht="18" customHeight="1">
      <c r="A65" s="40" t="s">
        <v>58</v>
      </c>
      <c r="B65" s="189" t="s">
        <v>556</v>
      </c>
      <c r="C65" s="209">
        <f>C66+C76+C83+C87+C95</f>
        <v>774066.96</v>
      </c>
    </row>
    <row r="66" spans="1:3" ht="24.75">
      <c r="A66" s="86" t="s">
        <v>95</v>
      </c>
      <c r="B66" s="91" t="s">
        <v>243</v>
      </c>
      <c r="C66" s="205">
        <f>C67+C70+C73</f>
        <v>331525.37</v>
      </c>
    </row>
    <row r="67" spans="1:3" ht="48.75" customHeight="1">
      <c r="A67" s="45" t="s">
        <v>80</v>
      </c>
      <c r="B67" s="49" t="s">
        <v>346</v>
      </c>
      <c r="C67" s="202">
        <f>+C68</f>
        <v>385.93</v>
      </c>
    </row>
    <row r="68" spans="1:7" ht="48.75">
      <c r="A68" s="45" t="s">
        <v>207</v>
      </c>
      <c r="B68" s="49" t="s">
        <v>347</v>
      </c>
      <c r="C68" s="202">
        <f>C69</f>
        <v>385.93</v>
      </c>
      <c r="G68" s="112"/>
    </row>
    <row r="69" spans="1:3" ht="48.75">
      <c r="A69" s="45" t="s">
        <v>206</v>
      </c>
      <c r="B69" s="49" t="s">
        <v>348</v>
      </c>
      <c r="C69" s="202">
        <v>385.93</v>
      </c>
    </row>
    <row r="70" spans="1:3" ht="36.75">
      <c r="A70" s="45" t="s">
        <v>545</v>
      </c>
      <c r="B70" s="49" t="s">
        <v>574</v>
      </c>
      <c r="C70" s="202">
        <f>C71</f>
        <v>0</v>
      </c>
    </row>
    <row r="71" spans="1:3" ht="36.75">
      <c r="A71" s="45" t="s">
        <v>572</v>
      </c>
      <c r="B71" s="49" t="s">
        <v>575</v>
      </c>
      <c r="C71" s="202">
        <f>C72</f>
        <v>0</v>
      </c>
    </row>
    <row r="72" spans="1:3" ht="87" customHeight="1">
      <c r="A72" s="45" t="s">
        <v>573</v>
      </c>
      <c r="B72" s="49" t="s">
        <v>576</v>
      </c>
      <c r="C72" s="202">
        <v>0</v>
      </c>
    </row>
    <row r="73" spans="1:3" ht="50.25" customHeight="1">
      <c r="A73" s="45" t="s">
        <v>552</v>
      </c>
      <c r="B73" s="194" t="s">
        <v>554</v>
      </c>
      <c r="C73" s="202">
        <f>C74</f>
        <v>331139.44</v>
      </c>
    </row>
    <row r="74" spans="1:3" ht="49.5" customHeight="1">
      <c r="A74" s="45" t="s">
        <v>553</v>
      </c>
      <c r="B74" s="194" t="s">
        <v>555</v>
      </c>
      <c r="C74" s="202">
        <f>C75</f>
        <v>331139.44</v>
      </c>
    </row>
    <row r="75" spans="1:3" ht="38.25" customHeight="1">
      <c r="A75" s="43" t="s">
        <v>138</v>
      </c>
      <c r="B75" s="165" t="s">
        <v>244</v>
      </c>
      <c r="C75" s="206">
        <v>331139.44</v>
      </c>
    </row>
    <row r="76" spans="1:3" ht="28.5" customHeight="1">
      <c r="A76" s="156" t="s">
        <v>440</v>
      </c>
      <c r="B76" s="195" t="s">
        <v>441</v>
      </c>
      <c r="C76" s="210">
        <f>C77+C80</f>
        <v>442541.58999999997</v>
      </c>
    </row>
    <row r="77" spans="1:3" ht="15.75">
      <c r="A77" s="157" t="s">
        <v>236</v>
      </c>
      <c r="B77" s="165" t="s">
        <v>442</v>
      </c>
      <c r="C77" s="206">
        <f>C78</f>
        <v>200000</v>
      </c>
    </row>
    <row r="78" spans="1:3" ht="15.75">
      <c r="A78" s="157" t="s">
        <v>237</v>
      </c>
      <c r="B78" s="165" t="s">
        <v>443</v>
      </c>
      <c r="C78" s="206">
        <f>C79</f>
        <v>200000</v>
      </c>
    </row>
    <row r="79" spans="1:3" ht="27.75" customHeight="1">
      <c r="A79" s="157" t="s">
        <v>238</v>
      </c>
      <c r="B79" s="165" t="s">
        <v>444</v>
      </c>
      <c r="C79" s="206">
        <v>200000</v>
      </c>
    </row>
    <row r="80" spans="1:3" ht="15" customHeight="1">
      <c r="A80" s="157" t="s">
        <v>469</v>
      </c>
      <c r="B80" s="165" t="s">
        <v>470</v>
      </c>
      <c r="C80" s="206">
        <f>C81</f>
        <v>242541.59</v>
      </c>
    </row>
    <row r="81" spans="1:3" ht="27" customHeight="1">
      <c r="A81" s="157" t="s">
        <v>471</v>
      </c>
      <c r="B81" s="165" t="s">
        <v>472</v>
      </c>
      <c r="C81" s="206">
        <f>C82</f>
        <v>242541.59</v>
      </c>
    </row>
    <row r="82" spans="1:3" ht="26.25" customHeight="1">
      <c r="A82" s="157" t="s">
        <v>473</v>
      </c>
      <c r="B82" s="165" t="s">
        <v>474</v>
      </c>
      <c r="C82" s="206">
        <v>242541.59</v>
      </c>
    </row>
    <row r="83" spans="1:3" ht="26.25" customHeight="1">
      <c r="A83" s="156" t="s">
        <v>561</v>
      </c>
      <c r="B83" s="263" t="s">
        <v>564</v>
      </c>
      <c r="C83" s="210">
        <f>C84</f>
        <v>0</v>
      </c>
    </row>
    <row r="84" spans="1:3" ht="26.25" customHeight="1">
      <c r="A84" s="157" t="s">
        <v>562</v>
      </c>
      <c r="B84" s="199" t="s">
        <v>565</v>
      </c>
      <c r="C84" s="206">
        <f>C85</f>
        <v>0</v>
      </c>
    </row>
    <row r="85" spans="1:3" ht="38.25" customHeight="1">
      <c r="A85" s="157" t="s">
        <v>563</v>
      </c>
      <c r="B85" s="199" t="s">
        <v>566</v>
      </c>
      <c r="C85" s="206">
        <f>C86</f>
        <v>0</v>
      </c>
    </row>
    <row r="86" spans="1:3" ht="36.75" customHeight="1">
      <c r="A86" s="157" t="s">
        <v>364</v>
      </c>
      <c r="B86" s="199" t="s">
        <v>567</v>
      </c>
      <c r="C86" s="206">
        <v>0</v>
      </c>
    </row>
    <row r="87" spans="1:3" ht="15.75">
      <c r="A87" s="156" t="s">
        <v>551</v>
      </c>
      <c r="B87" s="72" t="s">
        <v>420</v>
      </c>
      <c r="C87" s="205">
        <f>C88+C89+C90+C91+C92+C93+C94</f>
        <v>0</v>
      </c>
    </row>
    <row r="88" spans="1:3" ht="48.75">
      <c r="A88" s="157" t="s">
        <v>422</v>
      </c>
      <c r="B88" s="50" t="s">
        <v>430</v>
      </c>
      <c r="C88" s="202">
        <v>0</v>
      </c>
    </row>
    <row r="89" spans="1:3" ht="48.75">
      <c r="A89" s="157" t="s">
        <v>434</v>
      </c>
      <c r="B89" s="50" t="s">
        <v>437</v>
      </c>
      <c r="C89" s="202">
        <v>0</v>
      </c>
    </row>
    <row r="90" spans="1:3" ht="49.5" customHeight="1">
      <c r="A90" s="196" t="s">
        <v>492</v>
      </c>
      <c r="B90" s="197" t="s">
        <v>491</v>
      </c>
      <c r="C90" s="202">
        <v>0</v>
      </c>
    </row>
    <row r="91" spans="1:3" ht="51" customHeight="1">
      <c r="A91" s="157" t="s">
        <v>494</v>
      </c>
      <c r="B91" s="50" t="s">
        <v>493</v>
      </c>
      <c r="C91" s="202">
        <v>0</v>
      </c>
    </row>
    <row r="92" spans="1:3" ht="49.5" customHeight="1">
      <c r="A92" s="196" t="s">
        <v>496</v>
      </c>
      <c r="B92" s="50" t="s">
        <v>495</v>
      </c>
      <c r="C92" s="202">
        <v>0</v>
      </c>
    </row>
    <row r="93" spans="1:3" ht="60.75" customHeight="1">
      <c r="A93" s="196" t="s">
        <v>498</v>
      </c>
      <c r="B93" s="50" t="s">
        <v>513</v>
      </c>
      <c r="C93" s="202">
        <v>0</v>
      </c>
    </row>
    <row r="94" spans="1:3" ht="36.75">
      <c r="A94" s="198" t="s">
        <v>426</v>
      </c>
      <c r="B94" s="50" t="s">
        <v>429</v>
      </c>
      <c r="C94" s="202">
        <v>0</v>
      </c>
    </row>
    <row r="95" spans="1:3" ht="15.75">
      <c r="A95" s="86" t="s">
        <v>135</v>
      </c>
      <c r="B95" s="72" t="s">
        <v>245</v>
      </c>
      <c r="C95" s="205">
        <f>C96</f>
        <v>0</v>
      </c>
    </row>
    <row r="96" spans="1:3" ht="15.75">
      <c r="A96" s="43" t="s">
        <v>136</v>
      </c>
      <c r="B96" s="50" t="s">
        <v>246</v>
      </c>
      <c r="C96" s="202">
        <f>C97</f>
        <v>0</v>
      </c>
    </row>
    <row r="97" spans="1:3" ht="15.75">
      <c r="A97" s="43" t="s">
        <v>13</v>
      </c>
      <c r="B97" s="50" t="s">
        <v>247</v>
      </c>
      <c r="C97" s="202">
        <v>0</v>
      </c>
    </row>
    <row r="98" spans="1:3" s="3" customFormat="1" ht="15.75">
      <c r="A98" s="59" t="s">
        <v>96</v>
      </c>
      <c r="B98" s="91" t="s">
        <v>248</v>
      </c>
      <c r="C98" s="211">
        <f>C99</f>
        <v>11018095.35</v>
      </c>
    </row>
    <row r="99" spans="1:3" s="3" customFormat="1" ht="24.75">
      <c r="A99" s="43" t="s">
        <v>18</v>
      </c>
      <c r="B99" s="49" t="s">
        <v>249</v>
      </c>
      <c r="C99" s="202">
        <f>C100+C107</f>
        <v>11018095.35</v>
      </c>
    </row>
    <row r="100" spans="1:3" ht="24.75">
      <c r="A100" s="43" t="s">
        <v>142</v>
      </c>
      <c r="B100" s="130" t="s">
        <v>349</v>
      </c>
      <c r="C100" s="212">
        <f>C101+C104+C105</f>
        <v>10300795.35</v>
      </c>
    </row>
    <row r="101" spans="1:3" ht="24.75">
      <c r="A101" s="36" t="s">
        <v>479</v>
      </c>
      <c r="B101" s="183" t="s">
        <v>481</v>
      </c>
      <c r="C101" s="202">
        <f>C102</f>
        <v>8268400</v>
      </c>
    </row>
    <row r="102" spans="1:5" ht="36.75">
      <c r="A102" s="43" t="s">
        <v>480</v>
      </c>
      <c r="B102" s="49" t="s">
        <v>482</v>
      </c>
      <c r="C102" s="202">
        <f>8268400</f>
        <v>8268400</v>
      </c>
      <c r="E102" s="249"/>
    </row>
    <row r="103" spans="1:3" ht="15.75">
      <c r="A103" s="43" t="s">
        <v>560</v>
      </c>
      <c r="B103" s="130" t="s">
        <v>549</v>
      </c>
      <c r="C103" s="212">
        <f>C104</f>
        <v>91295.35</v>
      </c>
    </row>
    <row r="104" spans="1:3" ht="24.75">
      <c r="A104" s="43" t="s">
        <v>559</v>
      </c>
      <c r="B104" s="130" t="s">
        <v>548</v>
      </c>
      <c r="C104" s="212">
        <v>91295.35</v>
      </c>
    </row>
    <row r="105" spans="1:3" ht="15.75">
      <c r="A105" s="56" t="s">
        <v>547</v>
      </c>
      <c r="B105" s="130" t="s">
        <v>350</v>
      </c>
      <c r="C105" s="202">
        <f>C106</f>
        <v>1941100</v>
      </c>
    </row>
    <row r="106" spans="1:3" ht="15.75">
      <c r="A106" s="60" t="s">
        <v>14</v>
      </c>
      <c r="B106" s="130" t="s">
        <v>314</v>
      </c>
      <c r="C106" s="202">
        <v>1941100</v>
      </c>
    </row>
    <row r="107" spans="1:3" ht="15.75">
      <c r="A107" s="60" t="s">
        <v>594</v>
      </c>
      <c r="B107" s="130" t="s">
        <v>315</v>
      </c>
      <c r="C107" s="202">
        <f>C108+C110</f>
        <v>717300</v>
      </c>
    </row>
    <row r="108" spans="1:3" ht="24.75">
      <c r="A108" s="43" t="s">
        <v>141</v>
      </c>
      <c r="B108" s="49" t="s">
        <v>316</v>
      </c>
      <c r="C108" s="202">
        <f>C109</f>
        <v>700</v>
      </c>
    </row>
    <row r="109" spans="1:3" ht="24.75">
      <c r="A109" s="43" t="s">
        <v>15</v>
      </c>
      <c r="B109" s="130" t="s">
        <v>313</v>
      </c>
      <c r="C109" s="202">
        <v>700</v>
      </c>
    </row>
    <row r="110" spans="1:3" ht="27" customHeight="1">
      <c r="A110" s="45" t="s">
        <v>262</v>
      </c>
      <c r="B110" s="130" t="s">
        <v>661</v>
      </c>
      <c r="C110" s="202">
        <f>C111</f>
        <v>716600</v>
      </c>
    </row>
    <row r="111" spans="1:3" ht="24.75">
      <c r="A111" s="45" t="s">
        <v>301</v>
      </c>
      <c r="B111" s="130" t="s">
        <v>662</v>
      </c>
      <c r="C111" s="206">
        <v>716600</v>
      </c>
    </row>
    <row r="112" spans="1:3" ht="15.75">
      <c r="A112" s="61" t="s">
        <v>97</v>
      </c>
      <c r="B112" s="53"/>
      <c r="C112" s="200">
        <f>C7+C98</f>
        <v>85092439.50999999</v>
      </c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  <row r="124" ht="15.75">
      <c r="B124" s="4"/>
    </row>
    <row r="125" ht="15.75">
      <c r="B125" s="4"/>
    </row>
    <row r="126" ht="15.75">
      <c r="B126" s="4"/>
    </row>
    <row r="127" ht="15.75">
      <c r="B127" s="4"/>
    </row>
    <row r="128" ht="15.75">
      <c r="B128" s="4"/>
    </row>
    <row r="129" ht="15.75">
      <c r="B129" s="4"/>
    </row>
    <row r="130" ht="15.75">
      <c r="B130" s="4"/>
    </row>
    <row r="131" ht="15.75">
      <c r="B131" s="4"/>
    </row>
    <row r="132" ht="15.75">
      <c r="B132" s="4"/>
    </row>
    <row r="133" ht="15.75">
      <c r="B133" s="4"/>
    </row>
    <row r="134" ht="15.75">
      <c r="B134" s="4"/>
    </row>
    <row r="135" ht="15.75">
      <c r="B135" s="4"/>
    </row>
    <row r="136" ht="15.75">
      <c r="B136" s="4"/>
    </row>
    <row r="137" ht="15.75">
      <c r="B137" s="4"/>
    </row>
    <row r="138" ht="15.75">
      <c r="B138" s="4"/>
    </row>
    <row r="139" ht="15.75">
      <c r="B139" s="4"/>
    </row>
    <row r="140" ht="15.75">
      <c r="B140" s="4"/>
    </row>
    <row r="141" ht="15.75">
      <c r="B141" s="4"/>
    </row>
    <row r="142" ht="15.75">
      <c r="B142" s="4"/>
    </row>
    <row r="143" ht="15.75">
      <c r="B143" s="4"/>
    </row>
    <row r="144" ht="15.75">
      <c r="B144" s="4"/>
    </row>
    <row r="145" ht="15.75">
      <c r="B145" s="4"/>
    </row>
    <row r="146" ht="15.75">
      <c r="B146" s="4"/>
    </row>
    <row r="147" ht="15.75">
      <c r="B147" s="4"/>
    </row>
    <row r="148" ht="15.75">
      <c r="B148" s="4"/>
    </row>
    <row r="149" ht="15.75">
      <c r="B149" s="4"/>
    </row>
    <row r="150" ht="15.75">
      <c r="B150" s="4"/>
    </row>
    <row r="151" ht="15.75">
      <c r="B151" s="4"/>
    </row>
    <row r="152" ht="15.75">
      <c r="B152" s="4"/>
    </row>
    <row r="153" ht="15.75">
      <c r="B153" s="4"/>
    </row>
    <row r="154" ht="15.75">
      <c r="B154" s="4"/>
    </row>
    <row r="155" ht="15.75">
      <c r="B155" s="4"/>
    </row>
    <row r="156" ht="15.75">
      <c r="B156" s="4"/>
    </row>
    <row r="157" ht="15.75">
      <c r="B157" s="4"/>
    </row>
  </sheetData>
  <sheetProtection/>
  <mergeCells count="4">
    <mergeCell ref="A2:C2"/>
    <mergeCell ref="A5:C5"/>
    <mergeCell ref="A3:C3"/>
    <mergeCell ref="A4:C4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G196"/>
  <sheetViews>
    <sheetView zoomScaleSheetLayoutView="100" zoomScalePageLayoutView="0" workbookViewId="0" topLeftCell="A142">
      <selection activeCell="G160" sqref="G160"/>
    </sheetView>
  </sheetViews>
  <sheetFormatPr defaultColWidth="9.00390625" defaultRowHeight="12.75"/>
  <cols>
    <col min="1" max="1" width="67.75390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ht="21.75" customHeight="1"/>
    <row r="2" spans="1:7" ht="12.75">
      <c r="A2" s="304" t="s">
        <v>512</v>
      </c>
      <c r="B2" s="304"/>
      <c r="C2" s="304"/>
      <c r="D2" s="304"/>
      <c r="E2" s="304"/>
      <c r="F2" s="304"/>
      <c r="G2" s="276"/>
    </row>
    <row r="3" spans="1:7" ht="36.75" customHeight="1">
      <c r="A3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2"/>
      <c r="C3" s="282"/>
      <c r="D3" s="282"/>
      <c r="E3" s="282"/>
      <c r="F3" s="282"/>
      <c r="G3" s="282"/>
    </row>
    <row r="4" spans="1:7" ht="12.75" customHeight="1">
      <c r="A4" s="275"/>
      <c r="B4" s="276"/>
      <c r="C4" s="276"/>
      <c r="D4" s="276"/>
      <c r="E4" s="276"/>
      <c r="F4" s="276"/>
      <c r="G4" s="276"/>
    </row>
    <row r="5" spans="1:7" ht="75" customHeight="1">
      <c r="A5" s="302" t="s">
        <v>587</v>
      </c>
      <c r="B5" s="303"/>
      <c r="C5" s="303"/>
      <c r="D5" s="303"/>
      <c r="E5" s="303"/>
      <c r="F5" s="303"/>
      <c r="G5" s="303"/>
    </row>
    <row r="6" spans="1:7" ht="14.25" customHeight="1">
      <c r="A6" s="65"/>
      <c r="B6" s="94"/>
      <c r="C6" s="66"/>
      <c r="D6" s="83"/>
      <c r="E6" s="83"/>
      <c r="F6" s="83"/>
      <c r="G6" s="64"/>
    </row>
    <row r="7" spans="1:7" ht="24.75" customHeight="1">
      <c r="A7" s="68" t="s">
        <v>86</v>
      </c>
      <c r="B7" s="68" t="s">
        <v>60</v>
      </c>
      <c r="C7" s="68" t="s">
        <v>98</v>
      </c>
      <c r="D7" s="68" t="s">
        <v>99</v>
      </c>
      <c r="E7" s="68" t="s">
        <v>48</v>
      </c>
      <c r="F7" s="68" t="s">
        <v>49</v>
      </c>
      <c r="G7" s="84" t="s">
        <v>669</v>
      </c>
    </row>
    <row r="8" spans="1:7" ht="12.75">
      <c r="A8" s="82" t="s">
        <v>277</v>
      </c>
      <c r="B8" s="87"/>
      <c r="C8" s="144"/>
      <c r="D8" s="52"/>
      <c r="E8" s="52"/>
      <c r="F8" s="52"/>
      <c r="G8" s="205">
        <f>G9+G66+G78+G86+G105+G148+G167+G175+G182</f>
        <v>91733803.42999999</v>
      </c>
    </row>
    <row r="9" spans="1:7" ht="12.75">
      <c r="A9" s="59" t="s">
        <v>101</v>
      </c>
      <c r="B9" s="72" t="s">
        <v>255</v>
      </c>
      <c r="C9" s="72" t="s">
        <v>83</v>
      </c>
      <c r="D9" s="72" t="s">
        <v>102</v>
      </c>
      <c r="E9" s="72" t="s">
        <v>147</v>
      </c>
      <c r="F9" s="72" t="s">
        <v>103</v>
      </c>
      <c r="G9" s="205">
        <f>G10+G18+G26+G49+G55</f>
        <v>42848887.78</v>
      </c>
    </row>
    <row r="10" spans="1:7" ht="24">
      <c r="A10" s="86" t="s">
        <v>46</v>
      </c>
      <c r="B10" s="72" t="s">
        <v>255</v>
      </c>
      <c r="C10" s="72" t="s">
        <v>83</v>
      </c>
      <c r="D10" s="72" t="s">
        <v>104</v>
      </c>
      <c r="E10" s="72" t="s">
        <v>147</v>
      </c>
      <c r="F10" s="72" t="s">
        <v>103</v>
      </c>
      <c r="G10" s="205">
        <f>G11</f>
        <v>2512441.3</v>
      </c>
    </row>
    <row r="11" spans="1:7" ht="14.25" customHeight="1">
      <c r="A11" s="86" t="s">
        <v>35</v>
      </c>
      <c r="B11" s="50" t="s">
        <v>255</v>
      </c>
      <c r="C11" s="50" t="s">
        <v>83</v>
      </c>
      <c r="D11" s="50" t="s">
        <v>104</v>
      </c>
      <c r="E11" s="88" t="s">
        <v>149</v>
      </c>
      <c r="F11" s="50" t="s">
        <v>103</v>
      </c>
      <c r="G11" s="242">
        <f>G12</f>
        <v>2512441.3</v>
      </c>
    </row>
    <row r="12" spans="1:7" ht="24">
      <c r="A12" s="43" t="s">
        <v>37</v>
      </c>
      <c r="B12" s="50" t="s">
        <v>255</v>
      </c>
      <c r="C12" s="50" t="s">
        <v>83</v>
      </c>
      <c r="D12" s="50" t="s">
        <v>104</v>
      </c>
      <c r="E12" s="88" t="s">
        <v>148</v>
      </c>
      <c r="F12" s="50" t="s">
        <v>103</v>
      </c>
      <c r="G12" s="242">
        <f>G13</f>
        <v>2512441.3</v>
      </c>
    </row>
    <row r="13" spans="1:7" ht="13.5" customHeight="1">
      <c r="A13" s="90" t="s">
        <v>36</v>
      </c>
      <c r="B13" s="50" t="s">
        <v>255</v>
      </c>
      <c r="C13" s="50" t="s">
        <v>83</v>
      </c>
      <c r="D13" s="50" t="s">
        <v>104</v>
      </c>
      <c r="E13" s="88" t="s">
        <v>151</v>
      </c>
      <c r="F13" s="50" t="s">
        <v>103</v>
      </c>
      <c r="G13" s="242">
        <f>G14</f>
        <v>2512441.3</v>
      </c>
    </row>
    <row r="14" spans="1:7" ht="39" customHeight="1">
      <c r="A14" s="90" t="s">
        <v>190</v>
      </c>
      <c r="B14" s="50" t="s">
        <v>255</v>
      </c>
      <c r="C14" s="50" t="s">
        <v>83</v>
      </c>
      <c r="D14" s="50" t="s">
        <v>104</v>
      </c>
      <c r="E14" s="88" t="s">
        <v>151</v>
      </c>
      <c r="F14" s="50" t="s">
        <v>189</v>
      </c>
      <c r="G14" s="242">
        <f>G15</f>
        <v>2512441.3</v>
      </c>
    </row>
    <row r="15" spans="1:7" ht="13.5" customHeight="1">
      <c r="A15" s="90" t="s">
        <v>191</v>
      </c>
      <c r="B15" s="50" t="s">
        <v>255</v>
      </c>
      <c r="C15" s="50" t="s">
        <v>83</v>
      </c>
      <c r="D15" s="50" t="s">
        <v>104</v>
      </c>
      <c r="E15" s="88" t="s">
        <v>151</v>
      </c>
      <c r="F15" s="50" t="s">
        <v>188</v>
      </c>
      <c r="G15" s="242">
        <f>G16+G17</f>
        <v>2512441.3</v>
      </c>
    </row>
    <row r="16" spans="1:7" ht="14.25" customHeight="1">
      <c r="A16" s="43" t="s">
        <v>175</v>
      </c>
      <c r="B16" s="50" t="s">
        <v>255</v>
      </c>
      <c r="C16" s="50" t="s">
        <v>83</v>
      </c>
      <c r="D16" s="50" t="s">
        <v>104</v>
      </c>
      <c r="E16" s="88" t="s">
        <v>151</v>
      </c>
      <c r="F16" s="50" t="s">
        <v>24</v>
      </c>
      <c r="G16" s="242">
        <v>1990211</v>
      </c>
    </row>
    <row r="17" spans="1:7" ht="24">
      <c r="A17" s="43" t="s">
        <v>176</v>
      </c>
      <c r="B17" s="50" t="s">
        <v>255</v>
      </c>
      <c r="C17" s="50" t="s">
        <v>83</v>
      </c>
      <c r="D17" s="50" t="s">
        <v>104</v>
      </c>
      <c r="E17" s="88" t="s">
        <v>151</v>
      </c>
      <c r="F17" s="50" t="s">
        <v>192</v>
      </c>
      <c r="G17" s="242">
        <v>522230.3</v>
      </c>
    </row>
    <row r="18" spans="1:7" ht="36">
      <c r="A18" s="86" t="s">
        <v>283</v>
      </c>
      <c r="B18" s="72" t="s">
        <v>255</v>
      </c>
      <c r="C18" s="72" t="s">
        <v>83</v>
      </c>
      <c r="D18" s="72" t="s">
        <v>117</v>
      </c>
      <c r="E18" s="87" t="s">
        <v>147</v>
      </c>
      <c r="F18" s="72" t="s">
        <v>103</v>
      </c>
      <c r="G18" s="205">
        <f>G19</f>
        <v>1275104.33</v>
      </c>
    </row>
    <row r="19" spans="1:7" ht="12.75">
      <c r="A19" s="86" t="s">
        <v>35</v>
      </c>
      <c r="B19" s="50" t="s">
        <v>255</v>
      </c>
      <c r="C19" s="50" t="s">
        <v>83</v>
      </c>
      <c r="D19" s="50" t="s">
        <v>117</v>
      </c>
      <c r="E19" s="88" t="s">
        <v>149</v>
      </c>
      <c r="F19" s="50" t="s">
        <v>103</v>
      </c>
      <c r="G19" s="242">
        <f>G20</f>
        <v>1275104.33</v>
      </c>
    </row>
    <row r="20" spans="1:7" ht="22.5" customHeight="1">
      <c r="A20" s="43" t="s">
        <v>37</v>
      </c>
      <c r="B20" s="50" t="s">
        <v>255</v>
      </c>
      <c r="C20" s="50" t="s">
        <v>83</v>
      </c>
      <c r="D20" s="50" t="s">
        <v>117</v>
      </c>
      <c r="E20" s="88" t="s">
        <v>148</v>
      </c>
      <c r="F20" s="50" t="s">
        <v>103</v>
      </c>
      <c r="G20" s="242">
        <f>G21</f>
        <v>1275104.33</v>
      </c>
    </row>
    <row r="21" spans="1:7" ht="13.5" customHeight="1">
      <c r="A21" s="90" t="s">
        <v>36</v>
      </c>
      <c r="B21" s="50" t="s">
        <v>255</v>
      </c>
      <c r="C21" s="50" t="s">
        <v>83</v>
      </c>
      <c r="D21" s="50" t="s">
        <v>117</v>
      </c>
      <c r="E21" s="88" t="s">
        <v>151</v>
      </c>
      <c r="F21" s="50" t="s">
        <v>103</v>
      </c>
      <c r="G21" s="242">
        <f>G22</f>
        <v>1275104.33</v>
      </c>
    </row>
    <row r="22" spans="1:7" ht="37.5" customHeight="1">
      <c r="A22" s="90" t="s">
        <v>190</v>
      </c>
      <c r="B22" s="50" t="s">
        <v>255</v>
      </c>
      <c r="C22" s="50" t="s">
        <v>83</v>
      </c>
      <c r="D22" s="50" t="s">
        <v>117</v>
      </c>
      <c r="E22" s="88" t="s">
        <v>151</v>
      </c>
      <c r="F22" s="50" t="s">
        <v>189</v>
      </c>
      <c r="G22" s="242">
        <f>G23</f>
        <v>1275104.33</v>
      </c>
    </row>
    <row r="23" spans="1:7" ht="13.5" customHeight="1">
      <c r="A23" s="90" t="s">
        <v>191</v>
      </c>
      <c r="B23" s="50" t="s">
        <v>255</v>
      </c>
      <c r="C23" s="50" t="s">
        <v>83</v>
      </c>
      <c r="D23" s="50" t="s">
        <v>117</v>
      </c>
      <c r="E23" s="88" t="s">
        <v>151</v>
      </c>
      <c r="F23" s="50" t="s">
        <v>188</v>
      </c>
      <c r="G23" s="242">
        <f>G25+G24</f>
        <v>1275104.33</v>
      </c>
    </row>
    <row r="24" spans="1:7" ht="12.75" customHeight="1">
      <c r="A24" s="43" t="s">
        <v>175</v>
      </c>
      <c r="B24" s="50" t="s">
        <v>255</v>
      </c>
      <c r="C24" s="50" t="s">
        <v>83</v>
      </c>
      <c r="D24" s="50" t="s">
        <v>117</v>
      </c>
      <c r="E24" s="88" t="s">
        <v>151</v>
      </c>
      <c r="F24" s="50" t="s">
        <v>24</v>
      </c>
      <c r="G24" s="242">
        <v>979342.8</v>
      </c>
    </row>
    <row r="25" spans="1:7" ht="24">
      <c r="A25" s="43" t="s">
        <v>176</v>
      </c>
      <c r="B25" s="50" t="s">
        <v>255</v>
      </c>
      <c r="C25" s="50" t="s">
        <v>83</v>
      </c>
      <c r="D25" s="50" t="s">
        <v>117</v>
      </c>
      <c r="E25" s="88" t="s">
        <v>151</v>
      </c>
      <c r="F25" s="50" t="s">
        <v>192</v>
      </c>
      <c r="G25" s="242">
        <v>295761.53</v>
      </c>
    </row>
    <row r="26" spans="1:7" ht="27" customHeight="1">
      <c r="A26" s="86" t="s">
        <v>47</v>
      </c>
      <c r="B26" s="72" t="s">
        <v>255</v>
      </c>
      <c r="C26" s="72" t="s">
        <v>83</v>
      </c>
      <c r="D26" s="72" t="s">
        <v>106</v>
      </c>
      <c r="E26" s="72" t="s">
        <v>147</v>
      </c>
      <c r="F26" s="72" t="s">
        <v>103</v>
      </c>
      <c r="G26" s="205">
        <f>G27</f>
        <v>25058820.08</v>
      </c>
    </row>
    <row r="27" spans="1:7" ht="14.25" customHeight="1">
      <c r="A27" s="86" t="s">
        <v>35</v>
      </c>
      <c r="B27" s="50" t="s">
        <v>255</v>
      </c>
      <c r="C27" s="50" t="s">
        <v>83</v>
      </c>
      <c r="D27" s="50" t="s">
        <v>106</v>
      </c>
      <c r="E27" s="88" t="s">
        <v>149</v>
      </c>
      <c r="F27" s="50" t="s">
        <v>103</v>
      </c>
      <c r="G27" s="242">
        <f>G28+G44</f>
        <v>25058820.08</v>
      </c>
    </row>
    <row r="28" spans="1:7" ht="24">
      <c r="A28" s="43" t="s">
        <v>37</v>
      </c>
      <c r="B28" s="50" t="s">
        <v>255</v>
      </c>
      <c r="C28" s="50" t="s">
        <v>83</v>
      </c>
      <c r="D28" s="50" t="s">
        <v>106</v>
      </c>
      <c r="E28" s="88" t="s">
        <v>148</v>
      </c>
      <c r="F28" s="50" t="s">
        <v>103</v>
      </c>
      <c r="G28" s="242">
        <f>G29</f>
        <v>25058120.08</v>
      </c>
    </row>
    <row r="29" spans="1:7" ht="14.25" customHeight="1">
      <c r="A29" s="90" t="s">
        <v>36</v>
      </c>
      <c r="B29" s="50" t="s">
        <v>255</v>
      </c>
      <c r="C29" s="50" t="s">
        <v>83</v>
      </c>
      <c r="D29" s="50" t="s">
        <v>106</v>
      </c>
      <c r="E29" s="88" t="s">
        <v>151</v>
      </c>
      <c r="F29" s="50" t="s">
        <v>103</v>
      </c>
      <c r="G29" s="242">
        <f>G30+G34+G38</f>
        <v>25058120.08</v>
      </c>
    </row>
    <row r="30" spans="1:7" ht="38.25" customHeight="1">
      <c r="A30" s="90" t="s">
        <v>190</v>
      </c>
      <c r="B30" s="50" t="s">
        <v>255</v>
      </c>
      <c r="C30" s="50" t="s">
        <v>83</v>
      </c>
      <c r="D30" s="50" t="s">
        <v>106</v>
      </c>
      <c r="E30" s="88" t="s">
        <v>151</v>
      </c>
      <c r="F30" s="50" t="s">
        <v>189</v>
      </c>
      <c r="G30" s="242">
        <f>G31</f>
        <v>22855801.72</v>
      </c>
    </row>
    <row r="31" spans="1:7" ht="13.5" customHeight="1">
      <c r="A31" s="90" t="s">
        <v>191</v>
      </c>
      <c r="B31" s="50" t="s">
        <v>255</v>
      </c>
      <c r="C31" s="50" t="s">
        <v>83</v>
      </c>
      <c r="D31" s="50" t="s">
        <v>106</v>
      </c>
      <c r="E31" s="88" t="s">
        <v>151</v>
      </c>
      <c r="F31" s="50" t="s">
        <v>188</v>
      </c>
      <c r="G31" s="242">
        <f>G32+G33</f>
        <v>22855801.72</v>
      </c>
    </row>
    <row r="32" spans="1:7" ht="14.25" customHeight="1">
      <c r="A32" s="43" t="s">
        <v>175</v>
      </c>
      <c r="B32" s="50" t="s">
        <v>255</v>
      </c>
      <c r="C32" s="50" t="s">
        <v>83</v>
      </c>
      <c r="D32" s="50" t="s">
        <v>106</v>
      </c>
      <c r="E32" s="88" t="s">
        <v>151</v>
      </c>
      <c r="F32" s="50" t="s">
        <v>24</v>
      </c>
      <c r="G32" s="242">
        <v>17554379.2</v>
      </c>
    </row>
    <row r="33" spans="1:7" ht="25.5" customHeight="1">
      <c r="A33" s="43" t="s">
        <v>176</v>
      </c>
      <c r="B33" s="50" t="s">
        <v>255</v>
      </c>
      <c r="C33" s="50" t="s">
        <v>83</v>
      </c>
      <c r="D33" s="50" t="s">
        <v>106</v>
      </c>
      <c r="E33" s="88" t="s">
        <v>151</v>
      </c>
      <c r="F33" s="50" t="s">
        <v>192</v>
      </c>
      <c r="G33" s="242">
        <v>5301422.52</v>
      </c>
    </row>
    <row r="34" spans="1:7" ht="24">
      <c r="A34" s="43" t="s">
        <v>181</v>
      </c>
      <c r="B34" s="50" t="s">
        <v>255</v>
      </c>
      <c r="C34" s="50" t="s">
        <v>83</v>
      </c>
      <c r="D34" s="50" t="s">
        <v>106</v>
      </c>
      <c r="E34" s="88" t="s">
        <v>151</v>
      </c>
      <c r="F34" s="50" t="s">
        <v>105</v>
      </c>
      <c r="G34" s="242">
        <f>G35</f>
        <v>2141318.3600000003</v>
      </c>
    </row>
    <row r="35" spans="1:7" ht="24">
      <c r="A35" s="43" t="s">
        <v>178</v>
      </c>
      <c r="B35" s="50" t="s">
        <v>255</v>
      </c>
      <c r="C35" s="50" t="s">
        <v>83</v>
      </c>
      <c r="D35" s="50" t="s">
        <v>106</v>
      </c>
      <c r="E35" s="88" t="s">
        <v>151</v>
      </c>
      <c r="F35" s="50" t="s">
        <v>177</v>
      </c>
      <c r="G35" s="243">
        <f>G36+G37</f>
        <v>2141318.3600000003</v>
      </c>
    </row>
    <row r="36" spans="1:7" ht="12.75">
      <c r="A36" s="43" t="s">
        <v>466</v>
      </c>
      <c r="B36" s="50" t="s">
        <v>255</v>
      </c>
      <c r="C36" s="50" t="s">
        <v>83</v>
      </c>
      <c r="D36" s="50" t="s">
        <v>106</v>
      </c>
      <c r="E36" s="88" t="s">
        <v>151</v>
      </c>
      <c r="F36" s="50" t="s">
        <v>26</v>
      </c>
      <c r="G36" s="242">
        <v>250000</v>
      </c>
    </row>
    <row r="37" spans="1:7" s="181" customFormat="1" ht="12.75">
      <c r="A37" s="178" t="s">
        <v>460</v>
      </c>
      <c r="B37" s="179" t="s">
        <v>255</v>
      </c>
      <c r="C37" s="179" t="s">
        <v>83</v>
      </c>
      <c r="D37" s="179" t="s">
        <v>106</v>
      </c>
      <c r="E37" s="180" t="s">
        <v>151</v>
      </c>
      <c r="F37" s="179" t="s">
        <v>459</v>
      </c>
      <c r="G37" s="243">
        <v>1891318.36</v>
      </c>
    </row>
    <row r="38" spans="1:7" ht="13.5" customHeight="1">
      <c r="A38" s="43" t="s">
        <v>179</v>
      </c>
      <c r="B38" s="50" t="s">
        <v>255</v>
      </c>
      <c r="C38" s="50" t="s">
        <v>83</v>
      </c>
      <c r="D38" s="50" t="s">
        <v>106</v>
      </c>
      <c r="E38" s="88" t="s">
        <v>151</v>
      </c>
      <c r="F38" s="50" t="s">
        <v>180</v>
      </c>
      <c r="G38" s="242">
        <f>G41+G39</f>
        <v>61000</v>
      </c>
    </row>
    <row r="39" spans="1:7" ht="13.5" customHeight="1">
      <c r="A39" s="43" t="s">
        <v>183</v>
      </c>
      <c r="B39" s="50" t="s">
        <v>255</v>
      </c>
      <c r="C39" s="50" t="s">
        <v>83</v>
      </c>
      <c r="D39" s="50" t="s">
        <v>106</v>
      </c>
      <c r="E39" s="88" t="s">
        <v>151</v>
      </c>
      <c r="F39" s="50" t="s">
        <v>182</v>
      </c>
      <c r="G39" s="242">
        <f>G40</f>
        <v>50000</v>
      </c>
    </row>
    <row r="40" spans="1:7" ht="23.25" customHeight="1">
      <c r="A40" s="43" t="s">
        <v>464</v>
      </c>
      <c r="B40" s="50" t="s">
        <v>255</v>
      </c>
      <c r="C40" s="50" t="s">
        <v>83</v>
      </c>
      <c r="D40" s="50" t="s">
        <v>106</v>
      </c>
      <c r="E40" s="88" t="s">
        <v>151</v>
      </c>
      <c r="F40" s="50" t="s">
        <v>7</v>
      </c>
      <c r="G40" s="242">
        <v>50000</v>
      </c>
    </row>
    <row r="41" spans="1:7" ht="12.75" customHeight="1">
      <c r="A41" s="43" t="s">
        <v>311</v>
      </c>
      <c r="B41" s="50" t="s">
        <v>255</v>
      </c>
      <c r="C41" s="50" t="s">
        <v>83</v>
      </c>
      <c r="D41" s="50" t="s">
        <v>106</v>
      </c>
      <c r="E41" s="88" t="s">
        <v>151</v>
      </c>
      <c r="F41" s="50" t="s">
        <v>310</v>
      </c>
      <c r="G41" s="242">
        <f>G42+G43</f>
        <v>11000</v>
      </c>
    </row>
    <row r="42" spans="1:7" ht="15" customHeight="1">
      <c r="A42" s="160" t="s">
        <v>457</v>
      </c>
      <c r="B42" s="50" t="s">
        <v>255</v>
      </c>
      <c r="C42" s="50" t="s">
        <v>83</v>
      </c>
      <c r="D42" s="50" t="s">
        <v>106</v>
      </c>
      <c r="E42" s="88" t="s">
        <v>151</v>
      </c>
      <c r="F42" s="50" t="s">
        <v>193</v>
      </c>
      <c r="G42" s="242">
        <v>10000</v>
      </c>
    </row>
    <row r="43" spans="1:7" ht="15" customHeight="1">
      <c r="A43" s="43" t="s">
        <v>196</v>
      </c>
      <c r="B43" s="50" t="s">
        <v>255</v>
      </c>
      <c r="C43" s="50" t="s">
        <v>83</v>
      </c>
      <c r="D43" s="50" t="s">
        <v>106</v>
      </c>
      <c r="E43" s="88" t="s">
        <v>151</v>
      </c>
      <c r="F43" s="50" t="s">
        <v>194</v>
      </c>
      <c r="G43" s="242">
        <v>1000</v>
      </c>
    </row>
    <row r="44" spans="1:7" ht="24">
      <c r="A44" s="86" t="s">
        <v>2</v>
      </c>
      <c r="B44" s="72" t="s">
        <v>255</v>
      </c>
      <c r="C44" s="72" t="s">
        <v>83</v>
      </c>
      <c r="D44" s="72" t="s">
        <v>106</v>
      </c>
      <c r="E44" s="87" t="s">
        <v>152</v>
      </c>
      <c r="F44" s="72" t="s">
        <v>103</v>
      </c>
      <c r="G44" s="205">
        <f>G45</f>
        <v>700</v>
      </c>
    </row>
    <row r="45" spans="1:7" ht="50.25" customHeight="1">
      <c r="A45" s="43" t="s">
        <v>4</v>
      </c>
      <c r="B45" s="50" t="s">
        <v>255</v>
      </c>
      <c r="C45" s="50" t="s">
        <v>83</v>
      </c>
      <c r="D45" s="50" t="s">
        <v>106</v>
      </c>
      <c r="E45" s="88" t="s">
        <v>146</v>
      </c>
      <c r="F45" s="50" t="s">
        <v>103</v>
      </c>
      <c r="G45" s="242">
        <f>G46</f>
        <v>700</v>
      </c>
    </row>
    <row r="46" spans="1:7" ht="24">
      <c r="A46" s="43" t="s">
        <v>181</v>
      </c>
      <c r="B46" s="50" t="s">
        <v>255</v>
      </c>
      <c r="C46" s="50" t="s">
        <v>83</v>
      </c>
      <c r="D46" s="50" t="s">
        <v>106</v>
      </c>
      <c r="E46" s="88" t="s">
        <v>146</v>
      </c>
      <c r="F46" s="50" t="s">
        <v>105</v>
      </c>
      <c r="G46" s="242">
        <f>G47</f>
        <v>700</v>
      </c>
    </row>
    <row r="47" spans="1:7" ht="24">
      <c r="A47" s="43" t="s">
        <v>178</v>
      </c>
      <c r="B47" s="50" t="s">
        <v>255</v>
      </c>
      <c r="C47" s="50" t="s">
        <v>83</v>
      </c>
      <c r="D47" s="50" t="s">
        <v>106</v>
      </c>
      <c r="E47" s="88" t="s">
        <v>146</v>
      </c>
      <c r="F47" s="50" t="s">
        <v>177</v>
      </c>
      <c r="G47" s="242">
        <f>G48</f>
        <v>700</v>
      </c>
    </row>
    <row r="48" spans="1:7" ht="12.75">
      <c r="A48" s="43" t="s">
        <v>463</v>
      </c>
      <c r="B48" s="50" t="s">
        <v>255</v>
      </c>
      <c r="C48" s="50" t="s">
        <v>83</v>
      </c>
      <c r="D48" s="50" t="s">
        <v>106</v>
      </c>
      <c r="E48" s="88" t="s">
        <v>146</v>
      </c>
      <c r="F48" s="50" t="s">
        <v>26</v>
      </c>
      <c r="G48" s="242">
        <v>700</v>
      </c>
    </row>
    <row r="49" spans="1:7" ht="12.75">
      <c r="A49" s="86" t="s">
        <v>110</v>
      </c>
      <c r="B49" s="72" t="s">
        <v>255</v>
      </c>
      <c r="C49" s="72" t="s">
        <v>83</v>
      </c>
      <c r="D49" s="72" t="s">
        <v>118</v>
      </c>
      <c r="E49" s="72" t="s">
        <v>147</v>
      </c>
      <c r="F49" s="72" t="s">
        <v>103</v>
      </c>
      <c r="G49" s="205">
        <f>G50</f>
        <v>300000</v>
      </c>
    </row>
    <row r="50" spans="1:7" ht="13.5" customHeight="1">
      <c r="A50" s="86" t="s">
        <v>35</v>
      </c>
      <c r="B50" s="50" t="s">
        <v>255</v>
      </c>
      <c r="C50" s="50" t="s">
        <v>83</v>
      </c>
      <c r="D50" s="50" t="s">
        <v>118</v>
      </c>
      <c r="E50" s="88" t="s">
        <v>147</v>
      </c>
      <c r="F50" s="50" t="s">
        <v>103</v>
      </c>
      <c r="G50" s="242">
        <f>G51</f>
        <v>300000</v>
      </c>
    </row>
    <row r="51" spans="1:7" ht="24">
      <c r="A51" s="43" t="s">
        <v>37</v>
      </c>
      <c r="B51" s="50" t="s">
        <v>255</v>
      </c>
      <c r="C51" s="50" t="s">
        <v>83</v>
      </c>
      <c r="D51" s="50" t="s">
        <v>118</v>
      </c>
      <c r="E51" s="88" t="s">
        <v>149</v>
      </c>
      <c r="F51" s="50" t="s">
        <v>103</v>
      </c>
      <c r="G51" s="242">
        <f>G52</f>
        <v>300000</v>
      </c>
    </row>
    <row r="52" spans="1:7" ht="13.5" customHeight="1">
      <c r="A52" s="90" t="s">
        <v>38</v>
      </c>
      <c r="B52" s="50" t="s">
        <v>255</v>
      </c>
      <c r="C52" s="50" t="s">
        <v>83</v>
      </c>
      <c r="D52" s="50" t="s">
        <v>118</v>
      </c>
      <c r="E52" s="88" t="s">
        <v>150</v>
      </c>
      <c r="F52" s="50" t="s">
        <v>103</v>
      </c>
      <c r="G52" s="242">
        <f>G53</f>
        <v>300000</v>
      </c>
    </row>
    <row r="53" spans="1:7" ht="13.5" customHeight="1">
      <c r="A53" s="43" t="s">
        <v>179</v>
      </c>
      <c r="B53" s="50" t="s">
        <v>255</v>
      </c>
      <c r="C53" s="50" t="s">
        <v>83</v>
      </c>
      <c r="D53" s="50" t="s">
        <v>118</v>
      </c>
      <c r="E53" s="88" t="s">
        <v>445</v>
      </c>
      <c r="F53" s="50" t="s">
        <v>180</v>
      </c>
      <c r="G53" s="242">
        <f>G54</f>
        <v>300000</v>
      </c>
    </row>
    <row r="54" spans="1:7" ht="13.5" customHeight="1">
      <c r="A54" s="43" t="s">
        <v>27</v>
      </c>
      <c r="B54" s="50" t="s">
        <v>255</v>
      </c>
      <c r="C54" s="50" t="s">
        <v>83</v>
      </c>
      <c r="D54" s="50" t="s">
        <v>118</v>
      </c>
      <c r="E54" s="88" t="s">
        <v>445</v>
      </c>
      <c r="F54" s="50" t="s">
        <v>28</v>
      </c>
      <c r="G54" s="242">
        <v>300000</v>
      </c>
    </row>
    <row r="55" spans="1:7" ht="13.5" customHeight="1">
      <c r="A55" s="86" t="s">
        <v>284</v>
      </c>
      <c r="B55" s="72" t="s">
        <v>255</v>
      </c>
      <c r="C55" s="72" t="s">
        <v>83</v>
      </c>
      <c r="D55" s="72" t="s">
        <v>63</v>
      </c>
      <c r="E55" s="87" t="s">
        <v>147</v>
      </c>
      <c r="F55" s="72" t="s">
        <v>103</v>
      </c>
      <c r="G55" s="205">
        <f>G59+G63</f>
        <v>13702522.07</v>
      </c>
    </row>
    <row r="56" spans="1:7" ht="13.5" customHeight="1">
      <c r="A56" s="161" t="s">
        <v>35</v>
      </c>
      <c r="B56" s="50" t="s">
        <v>255</v>
      </c>
      <c r="C56" s="50" t="s">
        <v>83</v>
      </c>
      <c r="D56" s="50" t="s">
        <v>63</v>
      </c>
      <c r="E56" s="88" t="s">
        <v>149</v>
      </c>
      <c r="F56" s="50" t="s">
        <v>103</v>
      </c>
      <c r="G56" s="242">
        <f>G57</f>
        <v>13702522.07</v>
      </c>
    </row>
    <row r="57" spans="1:7" ht="25.5" customHeight="1">
      <c r="A57" s="160" t="s">
        <v>37</v>
      </c>
      <c r="B57" s="50" t="s">
        <v>255</v>
      </c>
      <c r="C57" s="50" t="s">
        <v>83</v>
      </c>
      <c r="D57" s="50" t="s">
        <v>63</v>
      </c>
      <c r="E57" s="88" t="s">
        <v>148</v>
      </c>
      <c r="F57" s="50" t="s">
        <v>103</v>
      </c>
      <c r="G57" s="242">
        <f>G58</f>
        <v>13702522.07</v>
      </c>
    </row>
    <row r="58" spans="1:7" ht="25.5" customHeight="1">
      <c r="A58" s="43" t="s">
        <v>451</v>
      </c>
      <c r="B58" s="50" t="s">
        <v>255</v>
      </c>
      <c r="C58" s="50" t="s">
        <v>83</v>
      </c>
      <c r="D58" s="50" t="s">
        <v>63</v>
      </c>
      <c r="E58" s="88" t="s">
        <v>159</v>
      </c>
      <c r="F58" s="50" t="s">
        <v>103</v>
      </c>
      <c r="G58" s="242">
        <f>G59+G63</f>
        <v>13702522.07</v>
      </c>
    </row>
    <row r="59" spans="1:7" ht="36.75" customHeight="1">
      <c r="A59" s="43" t="s">
        <v>190</v>
      </c>
      <c r="B59" s="50" t="s">
        <v>255</v>
      </c>
      <c r="C59" s="50" t="s">
        <v>83</v>
      </c>
      <c r="D59" s="50" t="s">
        <v>63</v>
      </c>
      <c r="E59" s="88" t="s">
        <v>159</v>
      </c>
      <c r="F59" s="50" t="s">
        <v>189</v>
      </c>
      <c r="G59" s="242">
        <f>G60</f>
        <v>13701522.07</v>
      </c>
    </row>
    <row r="60" spans="1:7" ht="16.5" customHeight="1">
      <c r="A60" s="43" t="s">
        <v>312</v>
      </c>
      <c r="B60" s="50" t="s">
        <v>255</v>
      </c>
      <c r="C60" s="50" t="s">
        <v>83</v>
      </c>
      <c r="D60" s="50" t="s">
        <v>63</v>
      </c>
      <c r="E60" s="88" t="s">
        <v>159</v>
      </c>
      <c r="F60" s="50" t="s">
        <v>269</v>
      </c>
      <c r="G60" s="242">
        <f>G62+G61</f>
        <v>13701522.07</v>
      </c>
    </row>
    <row r="61" spans="1:7" ht="16.5" customHeight="1">
      <c r="A61" s="43" t="s">
        <v>462</v>
      </c>
      <c r="B61" s="50" t="s">
        <v>255</v>
      </c>
      <c r="C61" s="50" t="s">
        <v>83</v>
      </c>
      <c r="D61" s="50" t="s">
        <v>63</v>
      </c>
      <c r="E61" s="88" t="s">
        <v>159</v>
      </c>
      <c r="F61" s="50" t="s">
        <v>271</v>
      </c>
      <c r="G61" s="242">
        <v>10499250.63</v>
      </c>
    </row>
    <row r="62" spans="1:7" ht="25.5" customHeight="1">
      <c r="A62" s="43" t="s">
        <v>285</v>
      </c>
      <c r="B62" s="50" t="s">
        <v>255</v>
      </c>
      <c r="C62" s="50" t="s">
        <v>83</v>
      </c>
      <c r="D62" s="50" t="s">
        <v>63</v>
      </c>
      <c r="E62" s="88" t="s">
        <v>159</v>
      </c>
      <c r="F62" s="50" t="s">
        <v>272</v>
      </c>
      <c r="G62" s="242">
        <v>3202271.44</v>
      </c>
    </row>
    <row r="63" spans="1:7" ht="13.5" customHeight="1">
      <c r="A63" s="43" t="s">
        <v>179</v>
      </c>
      <c r="B63" s="50" t="s">
        <v>255</v>
      </c>
      <c r="C63" s="50" t="s">
        <v>83</v>
      </c>
      <c r="D63" s="50" t="s">
        <v>63</v>
      </c>
      <c r="E63" s="88" t="s">
        <v>159</v>
      </c>
      <c r="F63" s="50" t="s">
        <v>180</v>
      </c>
      <c r="G63" s="242">
        <f>G64</f>
        <v>1000</v>
      </c>
    </row>
    <row r="64" spans="1:7" ht="13.5" customHeight="1">
      <c r="A64" s="43" t="s">
        <v>311</v>
      </c>
      <c r="B64" s="50" t="s">
        <v>255</v>
      </c>
      <c r="C64" s="50" t="s">
        <v>83</v>
      </c>
      <c r="D64" s="50" t="s">
        <v>63</v>
      </c>
      <c r="E64" s="88" t="s">
        <v>159</v>
      </c>
      <c r="F64" s="50" t="s">
        <v>310</v>
      </c>
      <c r="G64" s="242">
        <f>G65</f>
        <v>1000</v>
      </c>
    </row>
    <row r="65" spans="1:7" ht="13.5" customHeight="1">
      <c r="A65" s="43" t="s">
        <v>196</v>
      </c>
      <c r="B65" s="50" t="s">
        <v>255</v>
      </c>
      <c r="C65" s="50" t="s">
        <v>83</v>
      </c>
      <c r="D65" s="50" t="s">
        <v>63</v>
      </c>
      <c r="E65" s="88" t="s">
        <v>159</v>
      </c>
      <c r="F65" s="50" t="s">
        <v>194</v>
      </c>
      <c r="G65" s="242">
        <v>1000</v>
      </c>
    </row>
    <row r="66" spans="1:7" ht="13.5" customHeight="1">
      <c r="A66" s="86" t="s">
        <v>258</v>
      </c>
      <c r="B66" s="72" t="s">
        <v>255</v>
      </c>
      <c r="C66" s="72" t="s">
        <v>104</v>
      </c>
      <c r="D66" s="72" t="s">
        <v>102</v>
      </c>
      <c r="E66" s="87" t="s">
        <v>147</v>
      </c>
      <c r="F66" s="72" t="s">
        <v>103</v>
      </c>
      <c r="G66" s="203">
        <f>G67</f>
        <v>716600</v>
      </c>
    </row>
    <row r="67" spans="1:7" ht="13.5" customHeight="1">
      <c r="A67" s="86" t="s">
        <v>259</v>
      </c>
      <c r="B67" s="72" t="s">
        <v>255</v>
      </c>
      <c r="C67" s="72" t="s">
        <v>104</v>
      </c>
      <c r="D67" s="72" t="s">
        <v>117</v>
      </c>
      <c r="E67" s="87" t="s">
        <v>147</v>
      </c>
      <c r="F67" s="72" t="s">
        <v>103</v>
      </c>
      <c r="G67" s="203">
        <f>G68</f>
        <v>716600</v>
      </c>
    </row>
    <row r="68" spans="1:7" ht="24" customHeight="1">
      <c r="A68" s="43" t="s">
        <v>455</v>
      </c>
      <c r="B68" s="50" t="s">
        <v>255</v>
      </c>
      <c r="C68" s="50" t="s">
        <v>104</v>
      </c>
      <c r="D68" s="50" t="s">
        <v>117</v>
      </c>
      <c r="E68" s="88" t="s">
        <v>149</v>
      </c>
      <c r="F68" s="50" t="s">
        <v>103</v>
      </c>
      <c r="G68" s="238">
        <f>G69</f>
        <v>716600</v>
      </c>
    </row>
    <row r="69" spans="1:7" ht="25.5" customHeight="1">
      <c r="A69" s="43" t="s">
        <v>455</v>
      </c>
      <c r="B69" s="50" t="s">
        <v>255</v>
      </c>
      <c r="C69" s="50" t="s">
        <v>104</v>
      </c>
      <c r="D69" s="50" t="s">
        <v>117</v>
      </c>
      <c r="E69" s="88" t="s">
        <v>453</v>
      </c>
      <c r="F69" s="50" t="s">
        <v>103</v>
      </c>
      <c r="G69" s="238">
        <f>G70</f>
        <v>716600</v>
      </c>
    </row>
    <row r="70" spans="1:7" ht="23.25" customHeight="1">
      <c r="A70" s="43" t="s">
        <v>454</v>
      </c>
      <c r="B70" s="50" t="s">
        <v>255</v>
      </c>
      <c r="C70" s="50" t="s">
        <v>104</v>
      </c>
      <c r="D70" s="50" t="s">
        <v>117</v>
      </c>
      <c r="E70" s="88" t="s">
        <v>264</v>
      </c>
      <c r="F70" s="50" t="s">
        <v>103</v>
      </c>
      <c r="G70" s="238">
        <f>G71</f>
        <v>716600</v>
      </c>
    </row>
    <row r="71" spans="1:7" ht="35.25" customHeight="1">
      <c r="A71" s="43" t="s">
        <v>190</v>
      </c>
      <c r="B71" s="50" t="s">
        <v>255</v>
      </c>
      <c r="C71" s="50" t="s">
        <v>104</v>
      </c>
      <c r="D71" s="50" t="s">
        <v>117</v>
      </c>
      <c r="E71" s="88" t="s">
        <v>264</v>
      </c>
      <c r="F71" s="50" t="s">
        <v>189</v>
      </c>
      <c r="G71" s="238">
        <f>G72+G75</f>
        <v>716600</v>
      </c>
    </row>
    <row r="72" spans="1:7" ht="15.75" customHeight="1">
      <c r="A72" s="43" t="s">
        <v>191</v>
      </c>
      <c r="B72" s="50" t="s">
        <v>255</v>
      </c>
      <c r="C72" s="50" t="s">
        <v>104</v>
      </c>
      <c r="D72" s="50" t="s">
        <v>117</v>
      </c>
      <c r="E72" s="88" t="s">
        <v>264</v>
      </c>
      <c r="F72" s="50" t="s">
        <v>188</v>
      </c>
      <c r="G72" s="238">
        <f>G73+G74</f>
        <v>655400</v>
      </c>
    </row>
    <row r="73" spans="1:7" ht="14.25" customHeight="1">
      <c r="A73" s="43" t="s">
        <v>467</v>
      </c>
      <c r="B73" s="50" t="s">
        <v>255</v>
      </c>
      <c r="C73" s="50" t="s">
        <v>104</v>
      </c>
      <c r="D73" s="50" t="s">
        <v>117</v>
      </c>
      <c r="E73" s="88" t="s">
        <v>264</v>
      </c>
      <c r="F73" s="50" t="s">
        <v>24</v>
      </c>
      <c r="G73" s="238">
        <v>503379.41</v>
      </c>
    </row>
    <row r="74" spans="1:7" ht="24" customHeight="1">
      <c r="A74" s="43" t="s">
        <v>176</v>
      </c>
      <c r="B74" s="50" t="s">
        <v>255</v>
      </c>
      <c r="C74" s="50" t="s">
        <v>104</v>
      </c>
      <c r="D74" s="50" t="s">
        <v>117</v>
      </c>
      <c r="E74" s="88" t="s">
        <v>264</v>
      </c>
      <c r="F74" s="50" t="s">
        <v>192</v>
      </c>
      <c r="G74" s="238">
        <v>152020.59</v>
      </c>
    </row>
    <row r="75" spans="1:7" ht="18" customHeight="1">
      <c r="A75" s="43" t="s">
        <v>181</v>
      </c>
      <c r="B75" s="50" t="s">
        <v>255</v>
      </c>
      <c r="C75" s="50" t="s">
        <v>104</v>
      </c>
      <c r="D75" s="50" t="s">
        <v>117</v>
      </c>
      <c r="E75" s="88" t="s">
        <v>264</v>
      </c>
      <c r="F75" s="50" t="s">
        <v>105</v>
      </c>
      <c r="G75" s="238">
        <f>G76</f>
        <v>61200</v>
      </c>
    </row>
    <row r="76" spans="1:7" ht="24" customHeight="1">
      <c r="A76" s="43" t="s">
        <v>178</v>
      </c>
      <c r="B76" s="50" t="s">
        <v>255</v>
      </c>
      <c r="C76" s="50" t="s">
        <v>104</v>
      </c>
      <c r="D76" s="50" t="s">
        <v>117</v>
      </c>
      <c r="E76" s="88" t="s">
        <v>264</v>
      </c>
      <c r="F76" s="50" t="s">
        <v>177</v>
      </c>
      <c r="G76" s="238">
        <f>G77</f>
        <v>61200</v>
      </c>
    </row>
    <row r="77" spans="1:7" ht="12.75" customHeight="1">
      <c r="A77" s="43" t="s">
        <v>463</v>
      </c>
      <c r="B77" s="50" t="s">
        <v>255</v>
      </c>
      <c r="C77" s="50" t="s">
        <v>104</v>
      </c>
      <c r="D77" s="50" t="s">
        <v>117</v>
      </c>
      <c r="E77" s="88" t="s">
        <v>264</v>
      </c>
      <c r="F77" s="50" t="s">
        <v>26</v>
      </c>
      <c r="G77" s="242">
        <v>61200</v>
      </c>
    </row>
    <row r="78" spans="1:7" ht="24">
      <c r="A78" s="82" t="s">
        <v>139</v>
      </c>
      <c r="B78" s="50" t="s">
        <v>255</v>
      </c>
      <c r="C78" s="72" t="s">
        <v>117</v>
      </c>
      <c r="D78" s="72" t="s">
        <v>102</v>
      </c>
      <c r="E78" s="72" t="s">
        <v>147</v>
      </c>
      <c r="F78" s="72" t="s">
        <v>103</v>
      </c>
      <c r="G78" s="203">
        <f aca="true" t="shared" si="0" ref="G78:G84">G79</f>
        <v>25000</v>
      </c>
    </row>
    <row r="79" spans="1:7" ht="24">
      <c r="A79" s="82" t="s">
        <v>468</v>
      </c>
      <c r="B79" s="50" t="s">
        <v>255</v>
      </c>
      <c r="C79" s="50" t="s">
        <v>117</v>
      </c>
      <c r="D79" s="50" t="s">
        <v>116</v>
      </c>
      <c r="E79" s="50" t="s">
        <v>147</v>
      </c>
      <c r="F79" s="50" t="s">
        <v>103</v>
      </c>
      <c r="G79" s="238">
        <f t="shared" si="0"/>
        <v>25000</v>
      </c>
    </row>
    <row r="80" spans="1:7" ht="13.5" customHeight="1">
      <c r="A80" s="86" t="s">
        <v>35</v>
      </c>
      <c r="B80" s="50" t="s">
        <v>255</v>
      </c>
      <c r="C80" s="50" t="s">
        <v>117</v>
      </c>
      <c r="D80" s="50" t="s">
        <v>116</v>
      </c>
      <c r="E80" s="88" t="s">
        <v>149</v>
      </c>
      <c r="F80" s="50" t="s">
        <v>103</v>
      </c>
      <c r="G80" s="238">
        <f t="shared" si="0"/>
        <v>25000</v>
      </c>
    </row>
    <row r="81" spans="1:7" ht="24">
      <c r="A81" s="43" t="s">
        <v>37</v>
      </c>
      <c r="B81" s="50" t="s">
        <v>255</v>
      </c>
      <c r="C81" s="50" t="s">
        <v>117</v>
      </c>
      <c r="D81" s="50" t="s">
        <v>116</v>
      </c>
      <c r="E81" s="88" t="s">
        <v>148</v>
      </c>
      <c r="F81" s="50" t="s">
        <v>103</v>
      </c>
      <c r="G81" s="242">
        <f t="shared" si="0"/>
        <v>25000</v>
      </c>
    </row>
    <row r="82" spans="1:7" ht="24">
      <c r="A82" s="90" t="s">
        <v>3</v>
      </c>
      <c r="B82" s="50" t="s">
        <v>255</v>
      </c>
      <c r="C82" s="50" t="s">
        <v>117</v>
      </c>
      <c r="D82" s="50" t="s">
        <v>116</v>
      </c>
      <c r="E82" s="88" t="s">
        <v>150</v>
      </c>
      <c r="F82" s="50" t="s">
        <v>103</v>
      </c>
      <c r="G82" s="242">
        <f>G83</f>
        <v>25000</v>
      </c>
    </row>
    <row r="83" spans="1:7" ht="24">
      <c r="A83" s="43" t="s">
        <v>181</v>
      </c>
      <c r="B83" s="50" t="s">
        <v>255</v>
      </c>
      <c r="C83" s="50" t="s">
        <v>117</v>
      </c>
      <c r="D83" s="50" t="s">
        <v>116</v>
      </c>
      <c r="E83" s="88" t="s">
        <v>154</v>
      </c>
      <c r="F83" s="50" t="s">
        <v>105</v>
      </c>
      <c r="G83" s="242">
        <f t="shared" si="0"/>
        <v>25000</v>
      </c>
    </row>
    <row r="84" spans="1:7" ht="24">
      <c r="A84" s="43" t="s">
        <v>178</v>
      </c>
      <c r="B84" s="50" t="s">
        <v>255</v>
      </c>
      <c r="C84" s="50" t="s">
        <v>117</v>
      </c>
      <c r="D84" s="50" t="s">
        <v>116</v>
      </c>
      <c r="E84" s="88" t="s">
        <v>154</v>
      </c>
      <c r="F84" s="50" t="s">
        <v>177</v>
      </c>
      <c r="G84" s="242">
        <f t="shared" si="0"/>
        <v>25000</v>
      </c>
    </row>
    <row r="85" spans="1:7" ht="12.75">
      <c r="A85" s="43" t="s">
        <v>463</v>
      </c>
      <c r="B85" s="50" t="s">
        <v>255</v>
      </c>
      <c r="C85" s="50" t="s">
        <v>117</v>
      </c>
      <c r="D85" s="50" t="s">
        <v>116</v>
      </c>
      <c r="E85" s="88" t="s">
        <v>154</v>
      </c>
      <c r="F85" s="50" t="s">
        <v>26</v>
      </c>
      <c r="G85" s="242">
        <v>25000</v>
      </c>
    </row>
    <row r="86" spans="1:7" ht="12.75">
      <c r="A86" s="86" t="s">
        <v>33</v>
      </c>
      <c r="B86" s="72" t="s">
        <v>255</v>
      </c>
      <c r="C86" s="72" t="s">
        <v>106</v>
      </c>
      <c r="D86" s="72" t="s">
        <v>102</v>
      </c>
      <c r="E86" s="72" t="s">
        <v>147</v>
      </c>
      <c r="F86" s="72" t="s">
        <v>103</v>
      </c>
      <c r="G86" s="205">
        <f>G87+G98</f>
        <v>22034832.09</v>
      </c>
    </row>
    <row r="87" spans="1:7" ht="12.75">
      <c r="A87" s="59" t="s">
        <v>52</v>
      </c>
      <c r="B87" s="72" t="s">
        <v>255</v>
      </c>
      <c r="C87" s="78" t="s">
        <v>106</v>
      </c>
      <c r="D87" s="78" t="s">
        <v>20</v>
      </c>
      <c r="E87" s="78" t="s">
        <v>147</v>
      </c>
      <c r="F87" s="78" t="s">
        <v>103</v>
      </c>
      <c r="G87" s="205">
        <f>G88+G94</f>
        <v>21834832.09</v>
      </c>
    </row>
    <row r="88" spans="1:7" ht="12.75">
      <c r="A88" s="59" t="s">
        <v>6</v>
      </c>
      <c r="B88" s="50" t="s">
        <v>255</v>
      </c>
      <c r="C88" s="81" t="s">
        <v>106</v>
      </c>
      <c r="D88" s="81" t="s">
        <v>20</v>
      </c>
      <c r="E88" s="81" t="s">
        <v>147</v>
      </c>
      <c r="F88" s="81" t="s">
        <v>103</v>
      </c>
      <c r="G88" s="242">
        <f>G89</f>
        <v>13038632.09</v>
      </c>
    </row>
    <row r="89" spans="1:7" ht="39" customHeight="1">
      <c r="A89" s="43" t="s">
        <v>500</v>
      </c>
      <c r="B89" s="50" t="s">
        <v>255</v>
      </c>
      <c r="C89" s="50" t="s">
        <v>106</v>
      </c>
      <c r="D89" s="50" t="s">
        <v>20</v>
      </c>
      <c r="E89" s="88" t="s">
        <v>418</v>
      </c>
      <c r="F89" s="50" t="s">
        <v>103</v>
      </c>
      <c r="G89" s="242">
        <f>G90</f>
        <v>13038632.09</v>
      </c>
    </row>
    <row r="90" spans="1:7" ht="36.75" customHeight="1">
      <c r="A90" s="186" t="s">
        <v>499</v>
      </c>
      <c r="B90" s="50" t="s">
        <v>255</v>
      </c>
      <c r="C90" s="50" t="s">
        <v>106</v>
      </c>
      <c r="D90" s="50" t="s">
        <v>20</v>
      </c>
      <c r="E90" s="88" t="s">
        <v>419</v>
      </c>
      <c r="F90" s="50" t="s">
        <v>103</v>
      </c>
      <c r="G90" s="242">
        <f>G91</f>
        <v>13038632.09</v>
      </c>
    </row>
    <row r="91" spans="1:7" ht="15" customHeight="1">
      <c r="A91" s="43" t="s">
        <v>181</v>
      </c>
      <c r="B91" s="50" t="s">
        <v>255</v>
      </c>
      <c r="C91" s="50" t="s">
        <v>106</v>
      </c>
      <c r="D91" s="50" t="s">
        <v>20</v>
      </c>
      <c r="E91" s="88" t="s">
        <v>419</v>
      </c>
      <c r="F91" s="50" t="s">
        <v>105</v>
      </c>
      <c r="G91" s="242">
        <f>G92</f>
        <v>13038632.09</v>
      </c>
    </row>
    <row r="92" spans="1:7" ht="24">
      <c r="A92" s="43" t="s">
        <v>178</v>
      </c>
      <c r="B92" s="50" t="s">
        <v>255</v>
      </c>
      <c r="C92" s="50" t="s">
        <v>106</v>
      </c>
      <c r="D92" s="50" t="s">
        <v>20</v>
      </c>
      <c r="E92" s="88" t="s">
        <v>419</v>
      </c>
      <c r="F92" s="50" t="s">
        <v>177</v>
      </c>
      <c r="G92" s="242">
        <f>G93</f>
        <v>13038632.09</v>
      </c>
    </row>
    <row r="93" spans="1:7" ht="15" customHeight="1">
      <c r="A93" s="43" t="s">
        <v>466</v>
      </c>
      <c r="B93" s="50" t="s">
        <v>255</v>
      </c>
      <c r="C93" s="50" t="s">
        <v>106</v>
      </c>
      <c r="D93" s="50" t="s">
        <v>20</v>
      </c>
      <c r="E93" s="88" t="s">
        <v>419</v>
      </c>
      <c r="F93" s="50" t="s">
        <v>26</v>
      </c>
      <c r="G93" s="242">
        <v>13038632.09</v>
      </c>
    </row>
    <row r="94" spans="1:7" ht="29.25" customHeight="1">
      <c r="A94" s="82" t="s">
        <v>479</v>
      </c>
      <c r="B94" s="72" t="s">
        <v>255</v>
      </c>
      <c r="C94" s="72" t="s">
        <v>106</v>
      </c>
      <c r="D94" s="72" t="s">
        <v>20</v>
      </c>
      <c r="E94" s="87" t="s">
        <v>483</v>
      </c>
      <c r="F94" s="72" t="s">
        <v>103</v>
      </c>
      <c r="G94" s="205">
        <f>G95</f>
        <v>8796200</v>
      </c>
    </row>
    <row r="95" spans="1:7" ht="12.75">
      <c r="A95" s="160" t="s">
        <v>502</v>
      </c>
      <c r="B95" s="50" t="s">
        <v>255</v>
      </c>
      <c r="C95" s="50" t="s">
        <v>106</v>
      </c>
      <c r="D95" s="50" t="s">
        <v>20</v>
      </c>
      <c r="E95" s="88" t="s">
        <v>483</v>
      </c>
      <c r="F95" s="50" t="s">
        <v>505</v>
      </c>
      <c r="G95" s="242">
        <f>G96</f>
        <v>8796200</v>
      </c>
    </row>
    <row r="96" spans="1:7" ht="12.75">
      <c r="A96" s="160" t="s">
        <v>503</v>
      </c>
      <c r="B96" s="50" t="s">
        <v>255</v>
      </c>
      <c r="C96" s="50" t="s">
        <v>106</v>
      </c>
      <c r="D96" s="50" t="s">
        <v>20</v>
      </c>
      <c r="E96" s="88" t="s">
        <v>483</v>
      </c>
      <c r="F96" s="50" t="s">
        <v>506</v>
      </c>
      <c r="G96" s="242">
        <f>G97</f>
        <v>8796200</v>
      </c>
    </row>
    <row r="97" spans="1:7" ht="27.75" customHeight="1">
      <c r="A97" s="160" t="s">
        <v>504</v>
      </c>
      <c r="B97" s="50" t="s">
        <v>255</v>
      </c>
      <c r="C97" s="50" t="s">
        <v>106</v>
      </c>
      <c r="D97" s="50" t="s">
        <v>20</v>
      </c>
      <c r="E97" s="88" t="s">
        <v>483</v>
      </c>
      <c r="F97" s="50" t="s">
        <v>507</v>
      </c>
      <c r="G97" s="242">
        <f>8796200</f>
        <v>8796200</v>
      </c>
    </row>
    <row r="98" spans="1:7" ht="12.75">
      <c r="A98" s="86" t="s">
        <v>34</v>
      </c>
      <c r="B98" s="72" t="s">
        <v>255</v>
      </c>
      <c r="C98" s="72" t="s">
        <v>106</v>
      </c>
      <c r="D98" s="72" t="s">
        <v>131</v>
      </c>
      <c r="E98" s="72" t="s">
        <v>147</v>
      </c>
      <c r="F98" s="72" t="s">
        <v>103</v>
      </c>
      <c r="G98" s="205">
        <f aca="true" t="shared" si="1" ref="G98:G103">G99</f>
        <v>200000</v>
      </c>
    </row>
    <row r="99" spans="1:7" ht="13.5" customHeight="1">
      <c r="A99" s="86" t="s">
        <v>35</v>
      </c>
      <c r="B99" s="50" t="s">
        <v>255</v>
      </c>
      <c r="C99" s="50" t="s">
        <v>106</v>
      </c>
      <c r="D99" s="50" t="s">
        <v>131</v>
      </c>
      <c r="E99" s="88" t="s">
        <v>149</v>
      </c>
      <c r="F99" s="50" t="s">
        <v>103</v>
      </c>
      <c r="G99" s="242">
        <f t="shared" si="1"/>
        <v>200000</v>
      </c>
    </row>
    <row r="100" spans="1:7" ht="24">
      <c r="A100" s="43" t="s">
        <v>37</v>
      </c>
      <c r="B100" s="50" t="s">
        <v>255</v>
      </c>
      <c r="C100" s="50" t="s">
        <v>106</v>
      </c>
      <c r="D100" s="50" t="s">
        <v>131</v>
      </c>
      <c r="E100" s="88" t="s">
        <v>148</v>
      </c>
      <c r="F100" s="50" t="s">
        <v>103</v>
      </c>
      <c r="G100" s="242">
        <f t="shared" si="1"/>
        <v>200000</v>
      </c>
    </row>
    <row r="101" spans="1:7" ht="12.75">
      <c r="A101" s="92" t="s">
        <v>133</v>
      </c>
      <c r="B101" s="50" t="s">
        <v>255</v>
      </c>
      <c r="C101" s="50" t="s">
        <v>106</v>
      </c>
      <c r="D101" s="50" t="s">
        <v>131</v>
      </c>
      <c r="E101" s="49" t="s">
        <v>155</v>
      </c>
      <c r="F101" s="50" t="s">
        <v>103</v>
      </c>
      <c r="G101" s="242">
        <f t="shared" si="1"/>
        <v>200000</v>
      </c>
    </row>
    <row r="102" spans="1:7" ht="24">
      <c r="A102" s="43" t="s">
        <v>181</v>
      </c>
      <c r="B102" s="50" t="s">
        <v>255</v>
      </c>
      <c r="C102" s="50" t="s">
        <v>106</v>
      </c>
      <c r="D102" s="50" t="s">
        <v>131</v>
      </c>
      <c r="E102" s="49" t="s">
        <v>155</v>
      </c>
      <c r="F102" s="50" t="s">
        <v>105</v>
      </c>
      <c r="G102" s="242">
        <f t="shared" si="1"/>
        <v>200000</v>
      </c>
    </row>
    <row r="103" spans="1:7" ht="24">
      <c r="A103" s="43" t="s">
        <v>178</v>
      </c>
      <c r="B103" s="50" t="s">
        <v>255</v>
      </c>
      <c r="C103" s="50" t="s">
        <v>106</v>
      </c>
      <c r="D103" s="50" t="s">
        <v>131</v>
      </c>
      <c r="E103" s="49" t="s">
        <v>155</v>
      </c>
      <c r="F103" s="50" t="s">
        <v>177</v>
      </c>
      <c r="G103" s="242">
        <f t="shared" si="1"/>
        <v>200000</v>
      </c>
    </row>
    <row r="104" spans="1:7" ht="12.75">
      <c r="A104" s="43" t="s">
        <v>463</v>
      </c>
      <c r="B104" s="50" t="s">
        <v>255</v>
      </c>
      <c r="C104" s="50" t="s">
        <v>106</v>
      </c>
      <c r="D104" s="50" t="s">
        <v>131</v>
      </c>
      <c r="E104" s="49" t="s">
        <v>155</v>
      </c>
      <c r="F104" s="50" t="s">
        <v>26</v>
      </c>
      <c r="G104" s="242">
        <v>200000</v>
      </c>
    </row>
    <row r="105" spans="1:7" ht="12.75">
      <c r="A105" s="93" t="s">
        <v>111</v>
      </c>
      <c r="B105" s="72" t="s">
        <v>255</v>
      </c>
      <c r="C105" s="78" t="s">
        <v>84</v>
      </c>
      <c r="D105" s="78" t="s">
        <v>102</v>
      </c>
      <c r="E105" s="72" t="s">
        <v>147</v>
      </c>
      <c r="F105" s="78" t="s">
        <v>103</v>
      </c>
      <c r="G105" s="205">
        <f>G106+G118+G125</f>
        <v>4804800</v>
      </c>
    </row>
    <row r="106" spans="1:7" ht="12.75">
      <c r="A106" s="93" t="s">
        <v>81</v>
      </c>
      <c r="B106" s="72" t="s">
        <v>255</v>
      </c>
      <c r="C106" s="78" t="s">
        <v>84</v>
      </c>
      <c r="D106" s="78" t="s">
        <v>83</v>
      </c>
      <c r="E106" s="78" t="s">
        <v>147</v>
      </c>
      <c r="F106" s="78" t="s">
        <v>103</v>
      </c>
      <c r="G106" s="205">
        <f>G107</f>
        <v>243700</v>
      </c>
    </row>
    <row r="107" spans="1:7" ht="14.25" customHeight="1">
      <c r="A107" s="86" t="s">
        <v>35</v>
      </c>
      <c r="B107" s="50" t="s">
        <v>255</v>
      </c>
      <c r="C107" s="50" t="s">
        <v>84</v>
      </c>
      <c r="D107" s="50" t="s">
        <v>83</v>
      </c>
      <c r="E107" s="88" t="s">
        <v>149</v>
      </c>
      <c r="F107" s="81" t="s">
        <v>103</v>
      </c>
      <c r="G107" s="242">
        <f>G108</f>
        <v>243700</v>
      </c>
    </row>
    <row r="108" spans="1:7" ht="24">
      <c r="A108" s="43" t="s">
        <v>37</v>
      </c>
      <c r="B108" s="50" t="s">
        <v>255</v>
      </c>
      <c r="C108" s="50" t="s">
        <v>84</v>
      </c>
      <c r="D108" s="50" t="s">
        <v>83</v>
      </c>
      <c r="E108" s="88" t="s">
        <v>148</v>
      </c>
      <c r="F108" s="81" t="s">
        <v>103</v>
      </c>
      <c r="G108" s="242">
        <f>G113+G109</f>
        <v>243700</v>
      </c>
    </row>
    <row r="109" spans="1:7" ht="16.5" customHeight="1">
      <c r="A109" s="90" t="s">
        <v>318</v>
      </c>
      <c r="B109" s="50" t="s">
        <v>255</v>
      </c>
      <c r="C109" s="81" t="s">
        <v>84</v>
      </c>
      <c r="D109" s="81" t="s">
        <v>83</v>
      </c>
      <c r="E109" s="88" t="s">
        <v>317</v>
      </c>
      <c r="F109" s="50" t="s">
        <v>103</v>
      </c>
      <c r="G109" s="242">
        <f>G110</f>
        <v>43700</v>
      </c>
    </row>
    <row r="110" spans="1:7" ht="14.25" customHeight="1">
      <c r="A110" s="90" t="s">
        <v>181</v>
      </c>
      <c r="B110" s="50" t="s">
        <v>255</v>
      </c>
      <c r="C110" s="81" t="s">
        <v>84</v>
      </c>
      <c r="D110" s="81" t="s">
        <v>83</v>
      </c>
      <c r="E110" s="88" t="s">
        <v>317</v>
      </c>
      <c r="F110" s="50" t="s">
        <v>105</v>
      </c>
      <c r="G110" s="242">
        <f>G111</f>
        <v>43700</v>
      </c>
    </row>
    <row r="111" spans="1:7" ht="24">
      <c r="A111" s="90" t="s">
        <v>178</v>
      </c>
      <c r="B111" s="50" t="s">
        <v>255</v>
      </c>
      <c r="C111" s="81" t="s">
        <v>84</v>
      </c>
      <c r="D111" s="81" t="s">
        <v>83</v>
      </c>
      <c r="E111" s="88" t="s">
        <v>317</v>
      </c>
      <c r="F111" s="50" t="s">
        <v>177</v>
      </c>
      <c r="G111" s="242">
        <f>G112</f>
        <v>43700</v>
      </c>
    </row>
    <row r="112" spans="1:7" ht="12.75">
      <c r="A112" s="43" t="s">
        <v>463</v>
      </c>
      <c r="B112" s="50" t="s">
        <v>255</v>
      </c>
      <c r="C112" s="81" t="s">
        <v>84</v>
      </c>
      <c r="D112" s="81" t="s">
        <v>83</v>
      </c>
      <c r="E112" s="88" t="s">
        <v>317</v>
      </c>
      <c r="F112" s="50" t="s">
        <v>26</v>
      </c>
      <c r="G112" s="242">
        <v>43700</v>
      </c>
    </row>
    <row r="113" spans="1:7" ht="15" customHeight="1">
      <c r="A113" s="161" t="s">
        <v>410</v>
      </c>
      <c r="B113" s="50" t="s">
        <v>255</v>
      </c>
      <c r="C113" s="81" t="s">
        <v>84</v>
      </c>
      <c r="D113" s="81" t="s">
        <v>83</v>
      </c>
      <c r="E113" s="88" t="s">
        <v>411</v>
      </c>
      <c r="F113" s="50" t="s">
        <v>103</v>
      </c>
      <c r="G113" s="242">
        <f>G114</f>
        <v>200000</v>
      </c>
    </row>
    <row r="114" spans="1:7" ht="27.75" customHeight="1">
      <c r="A114" s="160" t="s">
        <v>181</v>
      </c>
      <c r="B114" s="50" t="s">
        <v>255</v>
      </c>
      <c r="C114" s="81" t="s">
        <v>84</v>
      </c>
      <c r="D114" s="81" t="s">
        <v>83</v>
      </c>
      <c r="E114" s="88" t="s">
        <v>411</v>
      </c>
      <c r="F114" s="50" t="s">
        <v>105</v>
      </c>
      <c r="G114" s="242">
        <f>G115</f>
        <v>200000</v>
      </c>
    </row>
    <row r="115" spans="1:7" ht="24">
      <c r="A115" s="160" t="s">
        <v>178</v>
      </c>
      <c r="B115" s="50" t="s">
        <v>255</v>
      </c>
      <c r="C115" s="81" t="s">
        <v>84</v>
      </c>
      <c r="D115" s="81" t="s">
        <v>83</v>
      </c>
      <c r="E115" s="88" t="s">
        <v>411</v>
      </c>
      <c r="F115" s="50" t="s">
        <v>177</v>
      </c>
      <c r="G115" s="242">
        <f>G116+G117</f>
        <v>200000</v>
      </c>
    </row>
    <row r="116" spans="1:7" ht="12.75">
      <c r="A116" s="160" t="s">
        <v>463</v>
      </c>
      <c r="B116" s="50" t="s">
        <v>255</v>
      </c>
      <c r="C116" s="81" t="s">
        <v>84</v>
      </c>
      <c r="D116" s="81" t="s">
        <v>83</v>
      </c>
      <c r="E116" s="88" t="s">
        <v>411</v>
      </c>
      <c r="F116" s="50" t="s">
        <v>26</v>
      </c>
      <c r="G116" s="242">
        <v>20000</v>
      </c>
    </row>
    <row r="117" spans="1:7" ht="12.75">
      <c r="A117" s="160" t="s">
        <v>460</v>
      </c>
      <c r="B117" s="50" t="s">
        <v>255</v>
      </c>
      <c r="C117" s="81" t="s">
        <v>84</v>
      </c>
      <c r="D117" s="81" t="s">
        <v>83</v>
      </c>
      <c r="E117" s="88" t="s">
        <v>411</v>
      </c>
      <c r="F117" s="50" t="s">
        <v>459</v>
      </c>
      <c r="G117" s="242">
        <v>180000</v>
      </c>
    </row>
    <row r="118" spans="1:7" ht="12.75">
      <c r="A118" s="59" t="s">
        <v>82</v>
      </c>
      <c r="B118" s="72" t="s">
        <v>255</v>
      </c>
      <c r="C118" s="72" t="s">
        <v>84</v>
      </c>
      <c r="D118" s="72" t="s">
        <v>104</v>
      </c>
      <c r="E118" s="78" t="s">
        <v>147</v>
      </c>
      <c r="F118" s="78" t="s">
        <v>103</v>
      </c>
      <c r="G118" s="205">
        <f>G119</f>
        <v>30000</v>
      </c>
    </row>
    <row r="119" spans="1:7" ht="13.5" customHeight="1">
      <c r="A119" s="86" t="s">
        <v>35</v>
      </c>
      <c r="B119" s="50" t="s">
        <v>255</v>
      </c>
      <c r="C119" s="50" t="s">
        <v>84</v>
      </c>
      <c r="D119" s="50" t="s">
        <v>104</v>
      </c>
      <c r="E119" s="88" t="s">
        <v>149</v>
      </c>
      <c r="F119" s="81" t="s">
        <v>103</v>
      </c>
      <c r="G119" s="242">
        <f>+G120</f>
        <v>30000</v>
      </c>
    </row>
    <row r="120" spans="1:7" ht="24">
      <c r="A120" s="43" t="s">
        <v>37</v>
      </c>
      <c r="B120" s="50" t="s">
        <v>255</v>
      </c>
      <c r="C120" s="50" t="s">
        <v>84</v>
      </c>
      <c r="D120" s="50" t="s">
        <v>104</v>
      </c>
      <c r="E120" s="88" t="s">
        <v>148</v>
      </c>
      <c r="F120" s="81" t="s">
        <v>103</v>
      </c>
      <c r="G120" s="242">
        <f>G121</f>
        <v>30000</v>
      </c>
    </row>
    <row r="121" spans="1:7" ht="12.75">
      <c r="A121" s="92" t="s">
        <v>133</v>
      </c>
      <c r="B121" s="50" t="s">
        <v>255</v>
      </c>
      <c r="C121" s="50" t="s">
        <v>84</v>
      </c>
      <c r="D121" s="50" t="s">
        <v>104</v>
      </c>
      <c r="E121" s="49" t="s">
        <v>155</v>
      </c>
      <c r="F121" s="81" t="s">
        <v>103</v>
      </c>
      <c r="G121" s="242">
        <f>G122</f>
        <v>30000</v>
      </c>
    </row>
    <row r="122" spans="1:7" ht="24">
      <c r="A122" s="43" t="s">
        <v>181</v>
      </c>
      <c r="B122" s="50" t="s">
        <v>255</v>
      </c>
      <c r="C122" s="50" t="s">
        <v>84</v>
      </c>
      <c r="D122" s="50" t="s">
        <v>104</v>
      </c>
      <c r="E122" s="49" t="s">
        <v>155</v>
      </c>
      <c r="F122" s="81" t="s">
        <v>105</v>
      </c>
      <c r="G122" s="242">
        <f>G123</f>
        <v>30000</v>
      </c>
    </row>
    <row r="123" spans="1:7" ht="24">
      <c r="A123" s="43" t="s">
        <v>178</v>
      </c>
      <c r="B123" s="50" t="s">
        <v>255</v>
      </c>
      <c r="C123" s="50" t="s">
        <v>84</v>
      </c>
      <c r="D123" s="50" t="s">
        <v>104</v>
      </c>
      <c r="E123" s="49" t="s">
        <v>155</v>
      </c>
      <c r="F123" s="81" t="s">
        <v>177</v>
      </c>
      <c r="G123" s="242">
        <f>G124</f>
        <v>30000</v>
      </c>
    </row>
    <row r="124" spans="1:7" ht="12.75">
      <c r="A124" s="43" t="s">
        <v>463</v>
      </c>
      <c r="B124" s="50" t="s">
        <v>255</v>
      </c>
      <c r="C124" s="81" t="s">
        <v>84</v>
      </c>
      <c r="D124" s="81" t="s">
        <v>104</v>
      </c>
      <c r="E124" s="49" t="s">
        <v>155</v>
      </c>
      <c r="F124" s="50" t="s">
        <v>26</v>
      </c>
      <c r="G124" s="242">
        <v>30000</v>
      </c>
    </row>
    <row r="125" spans="1:7" ht="12.75">
      <c r="A125" s="86" t="s">
        <v>112</v>
      </c>
      <c r="B125" s="72" t="s">
        <v>255</v>
      </c>
      <c r="C125" s="72" t="s">
        <v>84</v>
      </c>
      <c r="D125" s="72" t="s">
        <v>117</v>
      </c>
      <c r="E125" s="72" t="s">
        <v>147</v>
      </c>
      <c r="F125" s="72" t="s">
        <v>103</v>
      </c>
      <c r="G125" s="205">
        <f>G126</f>
        <v>4531100</v>
      </c>
    </row>
    <row r="126" spans="1:7" ht="13.5" customHeight="1">
      <c r="A126" s="86" t="s">
        <v>35</v>
      </c>
      <c r="B126" s="50" t="s">
        <v>255</v>
      </c>
      <c r="C126" s="50" t="s">
        <v>84</v>
      </c>
      <c r="D126" s="50" t="s">
        <v>117</v>
      </c>
      <c r="E126" s="88" t="s">
        <v>149</v>
      </c>
      <c r="F126" s="50" t="s">
        <v>103</v>
      </c>
      <c r="G126" s="242">
        <f>G127</f>
        <v>4531100</v>
      </c>
    </row>
    <row r="127" spans="1:7" ht="24">
      <c r="A127" s="43" t="s">
        <v>37</v>
      </c>
      <c r="B127" s="50" t="s">
        <v>255</v>
      </c>
      <c r="C127" s="50" t="s">
        <v>84</v>
      </c>
      <c r="D127" s="50" t="s">
        <v>117</v>
      </c>
      <c r="E127" s="88" t="s">
        <v>148</v>
      </c>
      <c r="F127" s="50" t="s">
        <v>103</v>
      </c>
      <c r="G127" s="242">
        <f>G128+G143</f>
        <v>4531100</v>
      </c>
    </row>
    <row r="128" spans="1:7" ht="24">
      <c r="A128" s="90" t="s">
        <v>266</v>
      </c>
      <c r="B128" s="50" t="s">
        <v>255</v>
      </c>
      <c r="C128" s="50" t="s">
        <v>84</v>
      </c>
      <c r="D128" s="50" t="s">
        <v>117</v>
      </c>
      <c r="E128" s="88" t="s">
        <v>150</v>
      </c>
      <c r="F128" s="50" t="s">
        <v>103</v>
      </c>
      <c r="G128" s="242">
        <f>G129</f>
        <v>2590000</v>
      </c>
    </row>
    <row r="129" spans="1:7" ht="15" customHeight="1">
      <c r="A129" s="90" t="s">
        <v>8</v>
      </c>
      <c r="B129" s="50" t="s">
        <v>255</v>
      </c>
      <c r="C129" s="50" t="s">
        <v>84</v>
      </c>
      <c r="D129" s="50" t="s">
        <v>117</v>
      </c>
      <c r="E129" s="88" t="s">
        <v>156</v>
      </c>
      <c r="F129" s="50" t="s">
        <v>103</v>
      </c>
      <c r="G129" s="242">
        <f>G130+G135+G139</f>
        <v>2590000</v>
      </c>
    </row>
    <row r="130" spans="1:7" ht="15.75" customHeight="1">
      <c r="A130" s="86" t="s">
        <v>114</v>
      </c>
      <c r="B130" s="50" t="s">
        <v>255</v>
      </c>
      <c r="C130" s="50" t="s">
        <v>84</v>
      </c>
      <c r="D130" s="50" t="s">
        <v>117</v>
      </c>
      <c r="E130" s="88" t="s">
        <v>157</v>
      </c>
      <c r="F130" s="50" t="s">
        <v>103</v>
      </c>
      <c r="G130" s="242">
        <f>G131</f>
        <v>1700000</v>
      </c>
    </row>
    <row r="131" spans="1:7" ht="16.5" customHeight="1">
      <c r="A131" s="43" t="s">
        <v>181</v>
      </c>
      <c r="B131" s="50" t="s">
        <v>255</v>
      </c>
      <c r="C131" s="50" t="s">
        <v>84</v>
      </c>
      <c r="D131" s="50" t="s">
        <v>117</v>
      </c>
      <c r="E131" s="88" t="s">
        <v>157</v>
      </c>
      <c r="F131" s="50" t="s">
        <v>105</v>
      </c>
      <c r="G131" s="242">
        <f>G132</f>
        <v>1700000</v>
      </c>
    </row>
    <row r="132" spans="1:7" ht="24">
      <c r="A132" s="43" t="s">
        <v>178</v>
      </c>
      <c r="B132" s="50" t="s">
        <v>255</v>
      </c>
      <c r="C132" s="50" t="s">
        <v>84</v>
      </c>
      <c r="D132" s="50" t="s">
        <v>117</v>
      </c>
      <c r="E132" s="88" t="s">
        <v>157</v>
      </c>
      <c r="F132" s="50" t="s">
        <v>177</v>
      </c>
      <c r="G132" s="242">
        <f>G133+G134</f>
        <v>1700000</v>
      </c>
    </row>
    <row r="133" spans="1:7" ht="14.25" customHeight="1">
      <c r="A133" s="43" t="s">
        <v>466</v>
      </c>
      <c r="B133" s="50" t="s">
        <v>255</v>
      </c>
      <c r="C133" s="50" t="s">
        <v>84</v>
      </c>
      <c r="D133" s="50" t="s">
        <v>117</v>
      </c>
      <c r="E133" s="88" t="s">
        <v>157</v>
      </c>
      <c r="F133" s="50" t="s">
        <v>26</v>
      </c>
      <c r="G133" s="242">
        <v>100000</v>
      </c>
    </row>
    <row r="134" spans="1:7" s="181" customFormat="1" ht="16.5" customHeight="1">
      <c r="A134" s="178" t="s">
        <v>460</v>
      </c>
      <c r="B134" s="179" t="s">
        <v>255</v>
      </c>
      <c r="C134" s="179" t="s">
        <v>84</v>
      </c>
      <c r="D134" s="179" t="s">
        <v>117</v>
      </c>
      <c r="E134" s="180" t="s">
        <v>157</v>
      </c>
      <c r="F134" s="179" t="s">
        <v>459</v>
      </c>
      <c r="G134" s="243">
        <v>1600000</v>
      </c>
    </row>
    <row r="135" spans="1:7" ht="16.5" customHeight="1">
      <c r="A135" s="161" t="s">
        <v>412</v>
      </c>
      <c r="B135" s="50" t="s">
        <v>255</v>
      </c>
      <c r="C135" s="50" t="s">
        <v>84</v>
      </c>
      <c r="D135" s="50" t="s">
        <v>117</v>
      </c>
      <c r="E135" s="88" t="s">
        <v>413</v>
      </c>
      <c r="F135" s="50" t="s">
        <v>103</v>
      </c>
      <c r="G135" s="242">
        <f>G136</f>
        <v>690000</v>
      </c>
    </row>
    <row r="136" spans="1:7" ht="17.25" customHeight="1">
      <c r="A136" s="160" t="s">
        <v>181</v>
      </c>
      <c r="B136" s="50" t="s">
        <v>255</v>
      </c>
      <c r="C136" s="50" t="s">
        <v>84</v>
      </c>
      <c r="D136" s="50" t="s">
        <v>117</v>
      </c>
      <c r="E136" s="88" t="s">
        <v>413</v>
      </c>
      <c r="F136" s="50" t="s">
        <v>105</v>
      </c>
      <c r="G136" s="242">
        <f>G137</f>
        <v>690000</v>
      </c>
    </row>
    <row r="137" spans="1:7" ht="24" customHeight="1">
      <c r="A137" s="160" t="s">
        <v>178</v>
      </c>
      <c r="B137" s="50" t="s">
        <v>255</v>
      </c>
      <c r="C137" s="50" t="s">
        <v>84</v>
      </c>
      <c r="D137" s="50" t="s">
        <v>117</v>
      </c>
      <c r="E137" s="88" t="s">
        <v>413</v>
      </c>
      <c r="F137" s="50" t="s">
        <v>177</v>
      </c>
      <c r="G137" s="242">
        <f>G138</f>
        <v>690000</v>
      </c>
    </row>
    <row r="138" spans="1:7" ht="15.75" customHeight="1">
      <c r="A138" s="43" t="s">
        <v>463</v>
      </c>
      <c r="B138" s="50" t="s">
        <v>255</v>
      </c>
      <c r="C138" s="50" t="s">
        <v>84</v>
      </c>
      <c r="D138" s="50" t="s">
        <v>117</v>
      </c>
      <c r="E138" s="88" t="s">
        <v>413</v>
      </c>
      <c r="F138" s="50" t="s">
        <v>26</v>
      </c>
      <c r="G138" s="242">
        <v>690000</v>
      </c>
    </row>
    <row r="139" spans="1:7" ht="15" customHeight="1">
      <c r="A139" s="86" t="s">
        <v>113</v>
      </c>
      <c r="B139" s="50" t="s">
        <v>255</v>
      </c>
      <c r="C139" s="50" t="s">
        <v>84</v>
      </c>
      <c r="D139" s="50" t="s">
        <v>117</v>
      </c>
      <c r="E139" s="49" t="s">
        <v>158</v>
      </c>
      <c r="F139" s="50" t="s">
        <v>103</v>
      </c>
      <c r="G139" s="242">
        <f>G140</f>
        <v>200000</v>
      </c>
    </row>
    <row r="140" spans="1:7" ht="24">
      <c r="A140" s="43" t="s">
        <v>181</v>
      </c>
      <c r="B140" s="50" t="s">
        <v>255</v>
      </c>
      <c r="C140" s="50" t="s">
        <v>84</v>
      </c>
      <c r="D140" s="50" t="s">
        <v>117</v>
      </c>
      <c r="E140" s="49" t="s">
        <v>158</v>
      </c>
      <c r="F140" s="50" t="s">
        <v>105</v>
      </c>
      <c r="G140" s="242">
        <f>G141</f>
        <v>200000</v>
      </c>
    </row>
    <row r="141" spans="1:7" ht="24">
      <c r="A141" s="43" t="s">
        <v>178</v>
      </c>
      <c r="B141" s="50" t="s">
        <v>255</v>
      </c>
      <c r="C141" s="50" t="s">
        <v>84</v>
      </c>
      <c r="D141" s="50" t="s">
        <v>117</v>
      </c>
      <c r="E141" s="49" t="s">
        <v>158</v>
      </c>
      <c r="F141" s="50" t="s">
        <v>177</v>
      </c>
      <c r="G141" s="242">
        <f>G142</f>
        <v>200000</v>
      </c>
    </row>
    <row r="142" spans="1:7" ht="13.5" customHeight="1">
      <c r="A142" s="43" t="s">
        <v>463</v>
      </c>
      <c r="B142" s="50" t="s">
        <v>255</v>
      </c>
      <c r="C142" s="50" t="s">
        <v>84</v>
      </c>
      <c r="D142" s="50" t="s">
        <v>117</v>
      </c>
      <c r="E142" s="49" t="s">
        <v>158</v>
      </c>
      <c r="F142" s="50" t="s">
        <v>26</v>
      </c>
      <c r="G142" s="242">
        <v>200000</v>
      </c>
    </row>
    <row r="143" spans="1:7" ht="24" customHeight="1">
      <c r="A143" s="86" t="s">
        <v>208</v>
      </c>
      <c r="B143" s="72" t="s">
        <v>255</v>
      </c>
      <c r="C143" s="72" t="s">
        <v>84</v>
      </c>
      <c r="D143" s="72" t="s">
        <v>117</v>
      </c>
      <c r="E143" s="91" t="s">
        <v>320</v>
      </c>
      <c r="F143" s="72" t="s">
        <v>103</v>
      </c>
      <c r="G143" s="205">
        <f>G145</f>
        <v>1941100</v>
      </c>
    </row>
    <row r="144" spans="1:7" ht="15.75" customHeight="1">
      <c r="A144" s="141" t="s">
        <v>321</v>
      </c>
      <c r="B144" s="50" t="s">
        <v>255</v>
      </c>
      <c r="C144" s="50" t="s">
        <v>84</v>
      </c>
      <c r="D144" s="50" t="s">
        <v>117</v>
      </c>
      <c r="E144" s="49" t="s">
        <v>319</v>
      </c>
      <c r="F144" s="50" t="s">
        <v>103</v>
      </c>
      <c r="G144" s="242">
        <f>G145</f>
        <v>1941100</v>
      </c>
    </row>
    <row r="145" spans="1:7" ht="25.5">
      <c r="A145" s="141" t="s">
        <v>181</v>
      </c>
      <c r="B145" s="50" t="s">
        <v>255</v>
      </c>
      <c r="C145" s="50" t="s">
        <v>84</v>
      </c>
      <c r="D145" s="50" t="s">
        <v>117</v>
      </c>
      <c r="E145" s="49" t="s">
        <v>319</v>
      </c>
      <c r="F145" s="50" t="s">
        <v>105</v>
      </c>
      <c r="G145" s="242">
        <f>G146</f>
        <v>1941100</v>
      </c>
    </row>
    <row r="146" spans="1:7" ht="25.5">
      <c r="A146" s="141" t="s">
        <v>178</v>
      </c>
      <c r="B146" s="50" t="s">
        <v>255</v>
      </c>
      <c r="C146" s="50" t="s">
        <v>84</v>
      </c>
      <c r="D146" s="50" t="s">
        <v>117</v>
      </c>
      <c r="E146" s="49" t="s">
        <v>319</v>
      </c>
      <c r="F146" s="50" t="s">
        <v>177</v>
      </c>
      <c r="G146" s="242">
        <f>G147</f>
        <v>1941100</v>
      </c>
    </row>
    <row r="147" spans="1:7" ht="12.75">
      <c r="A147" s="141" t="s">
        <v>463</v>
      </c>
      <c r="B147" s="50" t="s">
        <v>255</v>
      </c>
      <c r="C147" s="50" t="s">
        <v>84</v>
      </c>
      <c r="D147" s="50" t="s">
        <v>117</v>
      </c>
      <c r="E147" s="49" t="s">
        <v>319</v>
      </c>
      <c r="F147" s="50" t="s">
        <v>26</v>
      </c>
      <c r="G147" s="242">
        <v>1941100</v>
      </c>
    </row>
    <row r="148" spans="1:7" ht="13.5" customHeight="1">
      <c r="A148" s="86" t="s">
        <v>59</v>
      </c>
      <c r="B148" s="72" t="s">
        <v>255</v>
      </c>
      <c r="C148" s="72" t="s">
        <v>132</v>
      </c>
      <c r="D148" s="72" t="s">
        <v>102</v>
      </c>
      <c r="E148" s="87" t="s">
        <v>147</v>
      </c>
      <c r="F148" s="72" t="s">
        <v>103</v>
      </c>
      <c r="G148" s="205">
        <f>G149</f>
        <v>20542683.85</v>
      </c>
    </row>
    <row r="149" spans="1:7" ht="13.5" customHeight="1">
      <c r="A149" s="86" t="s">
        <v>265</v>
      </c>
      <c r="B149" s="50" t="s">
        <v>255</v>
      </c>
      <c r="C149" s="50" t="s">
        <v>132</v>
      </c>
      <c r="D149" s="50" t="s">
        <v>83</v>
      </c>
      <c r="E149" s="88" t="s">
        <v>147</v>
      </c>
      <c r="F149" s="50" t="s">
        <v>103</v>
      </c>
      <c r="G149" s="242">
        <f>G150</f>
        <v>20542683.85</v>
      </c>
    </row>
    <row r="150" spans="1:7" ht="15" customHeight="1">
      <c r="A150" s="86" t="s">
        <v>35</v>
      </c>
      <c r="B150" s="50" t="s">
        <v>255</v>
      </c>
      <c r="C150" s="50" t="s">
        <v>132</v>
      </c>
      <c r="D150" s="50" t="s">
        <v>83</v>
      </c>
      <c r="E150" s="88" t="s">
        <v>149</v>
      </c>
      <c r="F150" s="50" t="s">
        <v>103</v>
      </c>
      <c r="G150" s="238">
        <f>G151</f>
        <v>20542683.85</v>
      </c>
    </row>
    <row r="151" spans="1:7" ht="25.5" customHeight="1">
      <c r="A151" s="43" t="s">
        <v>37</v>
      </c>
      <c r="B151" s="50" t="s">
        <v>255</v>
      </c>
      <c r="C151" s="50" t="s">
        <v>132</v>
      </c>
      <c r="D151" s="50" t="s">
        <v>83</v>
      </c>
      <c r="E151" s="88" t="s">
        <v>148</v>
      </c>
      <c r="F151" s="50" t="s">
        <v>103</v>
      </c>
      <c r="G151" s="238">
        <f>G152</f>
        <v>20542683.85</v>
      </c>
    </row>
    <row r="152" spans="1:7" ht="26.25" customHeight="1">
      <c r="A152" s="43" t="s">
        <v>451</v>
      </c>
      <c r="B152" s="50" t="s">
        <v>255</v>
      </c>
      <c r="C152" s="50" t="s">
        <v>132</v>
      </c>
      <c r="D152" s="50" t="s">
        <v>83</v>
      </c>
      <c r="E152" s="88" t="s">
        <v>159</v>
      </c>
      <c r="F152" s="50" t="s">
        <v>103</v>
      </c>
      <c r="G152" s="238">
        <f>G153+G157+G161</f>
        <v>20542683.85</v>
      </c>
    </row>
    <row r="153" spans="1:7" ht="36">
      <c r="A153" s="43" t="s">
        <v>267</v>
      </c>
      <c r="B153" s="50" t="s">
        <v>255</v>
      </c>
      <c r="C153" s="50" t="s">
        <v>132</v>
      </c>
      <c r="D153" s="50" t="s">
        <v>83</v>
      </c>
      <c r="E153" s="88" t="s">
        <v>159</v>
      </c>
      <c r="F153" s="50" t="s">
        <v>189</v>
      </c>
      <c r="G153" s="238">
        <f>G154</f>
        <v>16883898.27</v>
      </c>
    </row>
    <row r="154" spans="1:7" ht="12.75">
      <c r="A154" s="43" t="s">
        <v>312</v>
      </c>
      <c r="B154" s="50" t="s">
        <v>255</v>
      </c>
      <c r="C154" s="50" t="s">
        <v>132</v>
      </c>
      <c r="D154" s="50" t="s">
        <v>83</v>
      </c>
      <c r="E154" s="50" t="s">
        <v>159</v>
      </c>
      <c r="F154" s="50" t="s">
        <v>269</v>
      </c>
      <c r="G154" s="238">
        <f>G155+G156</f>
        <v>16883898.27</v>
      </c>
    </row>
    <row r="155" spans="1:7" ht="13.5" customHeight="1">
      <c r="A155" s="43" t="s">
        <v>462</v>
      </c>
      <c r="B155" s="50" t="s">
        <v>255</v>
      </c>
      <c r="C155" s="50" t="s">
        <v>132</v>
      </c>
      <c r="D155" s="50" t="s">
        <v>83</v>
      </c>
      <c r="E155" s="50" t="s">
        <v>159</v>
      </c>
      <c r="F155" s="50" t="s">
        <v>271</v>
      </c>
      <c r="G155" s="238">
        <v>12967663.8</v>
      </c>
    </row>
    <row r="156" spans="1:7" ht="27" customHeight="1">
      <c r="A156" s="43" t="s">
        <v>285</v>
      </c>
      <c r="B156" s="50" t="s">
        <v>255</v>
      </c>
      <c r="C156" s="50" t="s">
        <v>132</v>
      </c>
      <c r="D156" s="50" t="s">
        <v>83</v>
      </c>
      <c r="E156" s="50" t="s">
        <v>159</v>
      </c>
      <c r="F156" s="50" t="s">
        <v>272</v>
      </c>
      <c r="G156" s="238">
        <v>3916234.47</v>
      </c>
    </row>
    <row r="157" spans="1:7" ht="24">
      <c r="A157" s="43" t="s">
        <v>181</v>
      </c>
      <c r="B157" s="50" t="s">
        <v>255</v>
      </c>
      <c r="C157" s="50" t="s">
        <v>132</v>
      </c>
      <c r="D157" s="50" t="s">
        <v>83</v>
      </c>
      <c r="E157" s="49" t="s">
        <v>159</v>
      </c>
      <c r="F157" s="50" t="s">
        <v>105</v>
      </c>
      <c r="G157" s="238">
        <f>G158</f>
        <v>3648785.58</v>
      </c>
    </row>
    <row r="158" spans="1:7" ht="24">
      <c r="A158" s="43" t="s">
        <v>178</v>
      </c>
      <c r="B158" s="50" t="s">
        <v>255</v>
      </c>
      <c r="C158" s="50" t="s">
        <v>132</v>
      </c>
      <c r="D158" s="50" t="s">
        <v>83</v>
      </c>
      <c r="E158" s="49" t="s">
        <v>159</v>
      </c>
      <c r="F158" s="50" t="s">
        <v>177</v>
      </c>
      <c r="G158" s="238">
        <f>G159+G160</f>
        <v>3648785.58</v>
      </c>
    </row>
    <row r="159" spans="1:7" ht="12.75">
      <c r="A159" s="43" t="s">
        <v>463</v>
      </c>
      <c r="B159" s="50" t="s">
        <v>255</v>
      </c>
      <c r="C159" s="50" t="s">
        <v>132</v>
      </c>
      <c r="D159" s="50" t="s">
        <v>83</v>
      </c>
      <c r="E159" s="49" t="s">
        <v>159</v>
      </c>
      <c r="F159" s="50" t="s">
        <v>26</v>
      </c>
      <c r="G159" s="238">
        <v>250000</v>
      </c>
    </row>
    <row r="160" spans="1:7" ht="12.75">
      <c r="A160" s="43" t="s">
        <v>460</v>
      </c>
      <c r="B160" s="50" t="s">
        <v>255</v>
      </c>
      <c r="C160" s="50" t="s">
        <v>132</v>
      </c>
      <c r="D160" s="50" t="s">
        <v>83</v>
      </c>
      <c r="E160" s="49" t="s">
        <v>159</v>
      </c>
      <c r="F160" s="50" t="s">
        <v>459</v>
      </c>
      <c r="G160" s="238">
        <v>3398785.58</v>
      </c>
    </row>
    <row r="161" spans="1:7" ht="15" customHeight="1">
      <c r="A161" s="43" t="s">
        <v>179</v>
      </c>
      <c r="B161" s="50" t="s">
        <v>255</v>
      </c>
      <c r="C161" s="50" t="s">
        <v>132</v>
      </c>
      <c r="D161" s="50" t="s">
        <v>83</v>
      </c>
      <c r="E161" s="49" t="s">
        <v>159</v>
      </c>
      <c r="F161" s="50" t="s">
        <v>180</v>
      </c>
      <c r="G161" s="238">
        <f>G164+G162</f>
        <v>10000</v>
      </c>
    </row>
    <row r="162" spans="1:7" ht="15" customHeight="1">
      <c r="A162" s="43" t="s">
        <v>183</v>
      </c>
      <c r="B162" s="50" t="s">
        <v>255</v>
      </c>
      <c r="C162" s="50" t="s">
        <v>132</v>
      </c>
      <c r="D162" s="50" t="s">
        <v>83</v>
      </c>
      <c r="E162" s="49" t="s">
        <v>159</v>
      </c>
      <c r="F162" s="50" t="s">
        <v>182</v>
      </c>
      <c r="G162" s="238">
        <f>G163</f>
        <v>0</v>
      </c>
    </row>
    <row r="163" spans="1:7" ht="24" customHeight="1">
      <c r="A163" s="43" t="s">
        <v>464</v>
      </c>
      <c r="B163" s="50" t="s">
        <v>255</v>
      </c>
      <c r="C163" s="50" t="s">
        <v>132</v>
      </c>
      <c r="D163" s="50" t="s">
        <v>83</v>
      </c>
      <c r="E163" s="49" t="s">
        <v>159</v>
      </c>
      <c r="F163" s="50" t="s">
        <v>7</v>
      </c>
      <c r="G163" s="238">
        <v>0</v>
      </c>
    </row>
    <row r="164" spans="1:7" ht="12.75">
      <c r="A164" s="43" t="s">
        <v>311</v>
      </c>
      <c r="B164" s="50" t="s">
        <v>255</v>
      </c>
      <c r="C164" s="50" t="s">
        <v>132</v>
      </c>
      <c r="D164" s="50" t="s">
        <v>83</v>
      </c>
      <c r="E164" s="49" t="s">
        <v>159</v>
      </c>
      <c r="F164" s="50" t="s">
        <v>310</v>
      </c>
      <c r="G164" s="238">
        <f>G166+G165</f>
        <v>10000</v>
      </c>
    </row>
    <row r="165" spans="1:7" ht="12.75">
      <c r="A165" s="43" t="s">
        <v>414</v>
      </c>
      <c r="B165" s="50" t="s">
        <v>255</v>
      </c>
      <c r="C165" s="50" t="s">
        <v>132</v>
      </c>
      <c r="D165" s="50" t="s">
        <v>83</v>
      </c>
      <c r="E165" s="49" t="s">
        <v>159</v>
      </c>
      <c r="F165" s="50" t="s">
        <v>193</v>
      </c>
      <c r="G165" s="238">
        <v>8000</v>
      </c>
    </row>
    <row r="166" spans="1:7" ht="12.75">
      <c r="A166" s="43" t="s">
        <v>196</v>
      </c>
      <c r="B166" s="50" t="s">
        <v>255</v>
      </c>
      <c r="C166" s="50" t="s">
        <v>132</v>
      </c>
      <c r="D166" s="50" t="s">
        <v>83</v>
      </c>
      <c r="E166" s="49" t="s">
        <v>159</v>
      </c>
      <c r="F166" s="50" t="s">
        <v>194</v>
      </c>
      <c r="G166" s="238">
        <v>2000</v>
      </c>
    </row>
    <row r="167" spans="1:7" ht="12.75">
      <c r="A167" s="86" t="s">
        <v>115</v>
      </c>
      <c r="B167" s="72" t="s">
        <v>255</v>
      </c>
      <c r="C167" s="72" t="s">
        <v>116</v>
      </c>
      <c r="D167" s="72" t="s">
        <v>102</v>
      </c>
      <c r="E167" s="72" t="s">
        <v>147</v>
      </c>
      <c r="F167" s="72" t="s">
        <v>103</v>
      </c>
      <c r="G167" s="205">
        <f aca="true" t="shared" si="2" ref="G167:G173">G168</f>
        <v>304008</v>
      </c>
    </row>
    <row r="168" spans="1:7" ht="12.75">
      <c r="A168" s="86" t="s">
        <v>32</v>
      </c>
      <c r="B168" s="50" t="s">
        <v>255</v>
      </c>
      <c r="C168" s="50" t="s">
        <v>116</v>
      </c>
      <c r="D168" s="50" t="s">
        <v>83</v>
      </c>
      <c r="E168" s="50" t="s">
        <v>147</v>
      </c>
      <c r="F168" s="50" t="s">
        <v>103</v>
      </c>
      <c r="G168" s="242">
        <f t="shared" si="2"/>
        <v>304008</v>
      </c>
    </row>
    <row r="169" spans="1:7" ht="14.25" customHeight="1">
      <c r="A169" s="86" t="s">
        <v>35</v>
      </c>
      <c r="B169" s="50" t="s">
        <v>255</v>
      </c>
      <c r="C169" s="50" t="s">
        <v>116</v>
      </c>
      <c r="D169" s="50" t="s">
        <v>83</v>
      </c>
      <c r="E169" s="88" t="s">
        <v>149</v>
      </c>
      <c r="F169" s="50" t="s">
        <v>103</v>
      </c>
      <c r="G169" s="242">
        <f t="shared" si="2"/>
        <v>304008</v>
      </c>
    </row>
    <row r="170" spans="1:7" ht="24">
      <c r="A170" s="43" t="s">
        <v>37</v>
      </c>
      <c r="B170" s="50" t="s">
        <v>255</v>
      </c>
      <c r="C170" s="50" t="s">
        <v>116</v>
      </c>
      <c r="D170" s="50" t="s">
        <v>83</v>
      </c>
      <c r="E170" s="88" t="s">
        <v>148</v>
      </c>
      <c r="F170" s="50" t="s">
        <v>103</v>
      </c>
      <c r="G170" s="242">
        <f>G171</f>
        <v>304008</v>
      </c>
    </row>
    <row r="171" spans="1:7" ht="12.75">
      <c r="A171" s="60" t="s">
        <v>134</v>
      </c>
      <c r="B171" s="50" t="s">
        <v>255</v>
      </c>
      <c r="C171" s="50" t="s">
        <v>116</v>
      </c>
      <c r="D171" s="50" t="s">
        <v>83</v>
      </c>
      <c r="E171" s="49" t="s">
        <v>160</v>
      </c>
      <c r="F171" s="50" t="s">
        <v>103</v>
      </c>
      <c r="G171" s="242">
        <f t="shared" si="2"/>
        <v>304008</v>
      </c>
    </row>
    <row r="172" spans="1:7" ht="12.75">
      <c r="A172" s="60" t="s">
        <v>186</v>
      </c>
      <c r="B172" s="50" t="s">
        <v>255</v>
      </c>
      <c r="C172" s="50" t="s">
        <v>116</v>
      </c>
      <c r="D172" s="50" t="s">
        <v>83</v>
      </c>
      <c r="E172" s="49" t="s">
        <v>160</v>
      </c>
      <c r="F172" s="50" t="s">
        <v>107</v>
      </c>
      <c r="G172" s="242">
        <f t="shared" si="2"/>
        <v>304008</v>
      </c>
    </row>
    <row r="173" spans="1:7" ht="12.75">
      <c r="A173" s="60" t="s">
        <v>187</v>
      </c>
      <c r="B173" s="50" t="s">
        <v>255</v>
      </c>
      <c r="C173" s="50" t="s">
        <v>116</v>
      </c>
      <c r="D173" s="50" t="s">
        <v>83</v>
      </c>
      <c r="E173" s="49" t="s">
        <v>160</v>
      </c>
      <c r="F173" s="50" t="s">
        <v>108</v>
      </c>
      <c r="G173" s="242">
        <f t="shared" si="2"/>
        <v>304008</v>
      </c>
    </row>
    <row r="174" spans="1:7" ht="12.75">
      <c r="A174" s="43" t="s">
        <v>74</v>
      </c>
      <c r="B174" s="50" t="s">
        <v>255</v>
      </c>
      <c r="C174" s="50" t="s">
        <v>116</v>
      </c>
      <c r="D174" s="50" t="s">
        <v>83</v>
      </c>
      <c r="E174" s="49" t="s">
        <v>160</v>
      </c>
      <c r="F174" s="50" t="s">
        <v>75</v>
      </c>
      <c r="G174" s="242">
        <v>304008</v>
      </c>
    </row>
    <row r="175" spans="1:7" ht="17.25" customHeight="1">
      <c r="A175" s="86" t="s">
        <v>450</v>
      </c>
      <c r="B175" s="72" t="s">
        <v>255</v>
      </c>
      <c r="C175" s="72" t="s">
        <v>63</v>
      </c>
      <c r="D175" s="72" t="s">
        <v>102</v>
      </c>
      <c r="E175" s="72" t="s">
        <v>147</v>
      </c>
      <c r="F175" s="72" t="s">
        <v>103</v>
      </c>
      <c r="G175" s="203">
        <f aca="true" t="shared" si="3" ref="G175:G180">G176</f>
        <v>50000</v>
      </c>
    </row>
    <row r="176" spans="1:7" ht="13.5" customHeight="1">
      <c r="A176" s="86" t="s">
        <v>476</v>
      </c>
      <c r="B176" s="50" t="s">
        <v>255</v>
      </c>
      <c r="C176" s="50" t="s">
        <v>63</v>
      </c>
      <c r="D176" s="50" t="s">
        <v>83</v>
      </c>
      <c r="E176" s="50" t="s">
        <v>147</v>
      </c>
      <c r="F176" s="50" t="s">
        <v>103</v>
      </c>
      <c r="G176" s="238">
        <f t="shared" si="3"/>
        <v>50000</v>
      </c>
    </row>
    <row r="177" spans="1:7" ht="14.25" customHeight="1">
      <c r="A177" s="86" t="s">
        <v>35</v>
      </c>
      <c r="B177" s="50" t="s">
        <v>255</v>
      </c>
      <c r="C177" s="50" t="s">
        <v>63</v>
      </c>
      <c r="D177" s="50" t="s">
        <v>83</v>
      </c>
      <c r="E177" s="50" t="s">
        <v>149</v>
      </c>
      <c r="F177" s="50" t="s">
        <v>103</v>
      </c>
      <c r="G177" s="238">
        <f t="shared" si="3"/>
        <v>50000</v>
      </c>
    </row>
    <row r="178" spans="1:7" ht="24.75" customHeight="1">
      <c r="A178" s="43" t="s">
        <v>37</v>
      </c>
      <c r="B178" s="50" t="s">
        <v>255</v>
      </c>
      <c r="C178" s="50" t="s">
        <v>63</v>
      </c>
      <c r="D178" s="50" t="s">
        <v>83</v>
      </c>
      <c r="E178" s="50" t="s">
        <v>148</v>
      </c>
      <c r="F178" s="50" t="s">
        <v>103</v>
      </c>
      <c r="G178" s="238">
        <f>G179</f>
        <v>50000</v>
      </c>
    </row>
    <row r="179" spans="1:7" ht="12.75">
      <c r="A179" s="43" t="s">
        <v>353</v>
      </c>
      <c r="B179" s="50" t="s">
        <v>255</v>
      </c>
      <c r="C179" s="50" t="s">
        <v>63</v>
      </c>
      <c r="D179" s="50" t="s">
        <v>83</v>
      </c>
      <c r="E179" s="50" t="s">
        <v>286</v>
      </c>
      <c r="F179" s="50" t="s">
        <v>103</v>
      </c>
      <c r="G179" s="238">
        <f t="shared" si="3"/>
        <v>50000</v>
      </c>
    </row>
    <row r="180" spans="1:7" ht="12.75">
      <c r="A180" s="143" t="s">
        <v>354</v>
      </c>
      <c r="B180" s="50" t="s">
        <v>255</v>
      </c>
      <c r="C180" s="50" t="s">
        <v>63</v>
      </c>
      <c r="D180" s="50" t="s">
        <v>83</v>
      </c>
      <c r="E180" s="50" t="s">
        <v>286</v>
      </c>
      <c r="F180" s="50" t="s">
        <v>287</v>
      </c>
      <c r="G180" s="238">
        <f t="shared" si="3"/>
        <v>50000</v>
      </c>
    </row>
    <row r="181" spans="1:7" ht="12.75">
      <c r="A181" s="143" t="s">
        <v>353</v>
      </c>
      <c r="B181" s="50" t="s">
        <v>255</v>
      </c>
      <c r="C181" s="50" t="s">
        <v>63</v>
      </c>
      <c r="D181" s="50" t="s">
        <v>83</v>
      </c>
      <c r="E181" s="50" t="s">
        <v>286</v>
      </c>
      <c r="F181" s="50" t="s">
        <v>288</v>
      </c>
      <c r="G181" s="238">
        <v>50000</v>
      </c>
    </row>
    <row r="182" spans="1:7" ht="15.75" customHeight="1">
      <c r="A182" s="86" t="s">
        <v>273</v>
      </c>
      <c r="B182" s="72" t="s">
        <v>255</v>
      </c>
      <c r="C182" s="72" t="s">
        <v>130</v>
      </c>
      <c r="D182" s="72" t="s">
        <v>102</v>
      </c>
      <c r="E182" s="72" t="s">
        <v>147</v>
      </c>
      <c r="F182" s="72" t="s">
        <v>103</v>
      </c>
      <c r="G182" s="203">
        <f aca="true" t="shared" si="4" ref="G182:G187">G183</f>
        <v>406991.71</v>
      </c>
    </row>
    <row r="183" spans="1:7" ht="14.25" customHeight="1">
      <c r="A183" s="86" t="s">
        <v>16</v>
      </c>
      <c r="B183" s="50" t="s">
        <v>255</v>
      </c>
      <c r="C183" s="50" t="s">
        <v>130</v>
      </c>
      <c r="D183" s="50" t="s">
        <v>117</v>
      </c>
      <c r="E183" s="50" t="s">
        <v>147</v>
      </c>
      <c r="F183" s="50" t="s">
        <v>103</v>
      </c>
      <c r="G183" s="238">
        <f t="shared" si="4"/>
        <v>406991.71</v>
      </c>
    </row>
    <row r="184" spans="1:7" ht="14.25" customHeight="1">
      <c r="A184" s="86" t="s">
        <v>274</v>
      </c>
      <c r="B184" s="50" t="s">
        <v>255</v>
      </c>
      <c r="C184" s="50" t="s">
        <v>130</v>
      </c>
      <c r="D184" s="50" t="s">
        <v>117</v>
      </c>
      <c r="E184" s="88" t="s">
        <v>149</v>
      </c>
      <c r="F184" s="50" t="s">
        <v>103</v>
      </c>
      <c r="G184" s="238">
        <f t="shared" si="4"/>
        <v>406991.71</v>
      </c>
    </row>
    <row r="185" spans="1:7" ht="24">
      <c r="A185" s="43" t="s">
        <v>275</v>
      </c>
      <c r="B185" s="50" t="s">
        <v>255</v>
      </c>
      <c r="C185" s="50" t="s">
        <v>130</v>
      </c>
      <c r="D185" s="50" t="s">
        <v>117</v>
      </c>
      <c r="E185" s="88" t="s">
        <v>148</v>
      </c>
      <c r="F185" s="50" t="s">
        <v>103</v>
      </c>
      <c r="G185" s="238">
        <f t="shared" si="4"/>
        <v>406991.71</v>
      </c>
    </row>
    <row r="186" spans="1:7" ht="14.25" customHeight="1">
      <c r="A186" s="60" t="s">
        <v>17</v>
      </c>
      <c r="B186" s="50" t="s">
        <v>255</v>
      </c>
      <c r="C186" s="50" t="s">
        <v>130</v>
      </c>
      <c r="D186" s="50" t="s">
        <v>117</v>
      </c>
      <c r="E186" s="88" t="s">
        <v>161</v>
      </c>
      <c r="F186" s="50" t="s">
        <v>103</v>
      </c>
      <c r="G186" s="238">
        <f t="shared" si="4"/>
        <v>406991.71</v>
      </c>
    </row>
    <row r="187" spans="1:7" ht="13.5" customHeight="1">
      <c r="A187" s="60" t="s">
        <v>184</v>
      </c>
      <c r="B187" s="50" t="s">
        <v>255</v>
      </c>
      <c r="C187" s="50" t="s">
        <v>130</v>
      </c>
      <c r="D187" s="50" t="s">
        <v>117</v>
      </c>
      <c r="E187" s="88" t="s">
        <v>161</v>
      </c>
      <c r="F187" s="50" t="s">
        <v>185</v>
      </c>
      <c r="G187" s="238">
        <f t="shared" si="4"/>
        <v>406991.71</v>
      </c>
    </row>
    <row r="188" spans="1:7" ht="12.75">
      <c r="A188" s="60" t="s">
        <v>17</v>
      </c>
      <c r="B188" s="50" t="s">
        <v>255</v>
      </c>
      <c r="C188" s="50" t="s">
        <v>130</v>
      </c>
      <c r="D188" s="50" t="s">
        <v>117</v>
      </c>
      <c r="E188" s="49" t="s">
        <v>161</v>
      </c>
      <c r="F188" s="50" t="s">
        <v>29</v>
      </c>
      <c r="G188" s="238">
        <v>406991.71</v>
      </c>
    </row>
    <row r="189" spans="1:7" ht="36" hidden="1">
      <c r="A189" s="86" t="s">
        <v>45</v>
      </c>
      <c r="B189" s="71" t="s">
        <v>119</v>
      </c>
      <c r="C189" s="72" t="s">
        <v>130</v>
      </c>
      <c r="D189" s="72" t="s">
        <v>102</v>
      </c>
      <c r="E189" s="72" t="s">
        <v>147</v>
      </c>
      <c r="F189" s="72" t="s">
        <v>103</v>
      </c>
      <c r="G189" s="97" t="e">
        <f aca="true" t="shared" si="5" ref="G189:G195">G190</f>
        <v>#REF!</v>
      </c>
    </row>
    <row r="190" spans="1:7" ht="12.75" hidden="1">
      <c r="A190" s="86" t="s">
        <v>16</v>
      </c>
      <c r="B190" s="71" t="s">
        <v>119</v>
      </c>
      <c r="C190" s="72" t="s">
        <v>130</v>
      </c>
      <c r="D190" s="72" t="s">
        <v>117</v>
      </c>
      <c r="E190" s="72" t="s">
        <v>147</v>
      </c>
      <c r="F190" s="72" t="s">
        <v>103</v>
      </c>
      <c r="G190" s="97" t="e">
        <f t="shared" si="5"/>
        <v>#REF!</v>
      </c>
    </row>
    <row r="191" spans="1:7" ht="12.75" customHeight="1" hidden="1">
      <c r="A191" s="86" t="s">
        <v>35</v>
      </c>
      <c r="B191" s="71" t="s">
        <v>119</v>
      </c>
      <c r="C191" s="72" t="s">
        <v>130</v>
      </c>
      <c r="D191" s="72" t="s">
        <v>117</v>
      </c>
      <c r="E191" s="87" t="s">
        <v>149</v>
      </c>
      <c r="F191" s="72" t="s">
        <v>103</v>
      </c>
      <c r="G191" s="97" t="e">
        <f t="shared" si="5"/>
        <v>#REF!</v>
      </c>
    </row>
    <row r="192" spans="1:7" ht="24" hidden="1">
      <c r="A192" s="43" t="s">
        <v>37</v>
      </c>
      <c r="B192" s="71" t="s">
        <v>119</v>
      </c>
      <c r="C192" s="50" t="s">
        <v>130</v>
      </c>
      <c r="D192" s="50" t="s">
        <v>117</v>
      </c>
      <c r="E192" s="88" t="s">
        <v>148</v>
      </c>
      <c r="F192" s="50" t="s">
        <v>103</v>
      </c>
      <c r="G192" s="51" t="e">
        <f t="shared" si="5"/>
        <v>#REF!</v>
      </c>
    </row>
    <row r="193" spans="1:7" ht="24" hidden="1">
      <c r="A193" s="90" t="s">
        <v>143</v>
      </c>
      <c r="B193" s="71" t="s">
        <v>119</v>
      </c>
      <c r="C193" s="50" t="s">
        <v>130</v>
      </c>
      <c r="D193" s="50" t="s">
        <v>117</v>
      </c>
      <c r="E193" s="88" t="s">
        <v>150</v>
      </c>
      <c r="F193" s="50" t="s">
        <v>103</v>
      </c>
      <c r="G193" s="51" t="e">
        <f t="shared" si="5"/>
        <v>#REF!</v>
      </c>
    </row>
    <row r="194" spans="1:7" ht="12.75" hidden="1">
      <c r="A194" s="43" t="s">
        <v>17</v>
      </c>
      <c r="B194" s="71" t="s">
        <v>119</v>
      </c>
      <c r="C194" s="50" t="s">
        <v>130</v>
      </c>
      <c r="D194" s="50" t="s">
        <v>117</v>
      </c>
      <c r="E194" s="49" t="s">
        <v>161</v>
      </c>
      <c r="F194" s="50" t="s">
        <v>103</v>
      </c>
      <c r="G194" s="51" t="e">
        <f t="shared" si="5"/>
        <v>#REF!</v>
      </c>
    </row>
    <row r="195" spans="1:7" ht="12.75" hidden="1">
      <c r="A195" s="43" t="s">
        <v>184</v>
      </c>
      <c r="B195" s="71" t="s">
        <v>119</v>
      </c>
      <c r="C195" s="50" t="s">
        <v>130</v>
      </c>
      <c r="D195" s="50" t="s">
        <v>117</v>
      </c>
      <c r="E195" s="49" t="s">
        <v>161</v>
      </c>
      <c r="F195" s="50" t="s">
        <v>185</v>
      </c>
      <c r="G195" s="51" t="e">
        <f t="shared" si="5"/>
        <v>#REF!</v>
      </c>
    </row>
    <row r="196" spans="1:7" ht="12.75" hidden="1">
      <c r="A196" s="43" t="s">
        <v>17</v>
      </c>
      <c r="B196" s="71" t="s">
        <v>119</v>
      </c>
      <c r="C196" s="50" t="s">
        <v>130</v>
      </c>
      <c r="D196" s="50" t="s">
        <v>117</v>
      </c>
      <c r="E196" s="49" t="s">
        <v>161</v>
      </c>
      <c r="F196" s="50" t="s">
        <v>29</v>
      </c>
      <c r="G196" s="51" t="e">
        <f>'[1]прилож. № 7'!F206</f>
        <v>#REF!</v>
      </c>
    </row>
  </sheetData>
  <sheetProtection/>
  <mergeCells count="4">
    <mergeCell ref="A4:G4"/>
    <mergeCell ref="A2:G2"/>
    <mergeCell ref="A5:G5"/>
    <mergeCell ref="A3:G3"/>
  </mergeCells>
  <printOptions/>
  <pageMargins left="0" right="0" top="0" bottom="0" header="0.5118110236220472" footer="0.5118110236220472"/>
  <pageSetup fitToHeight="0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3"/>
  <sheetViews>
    <sheetView workbookViewId="0" topLeftCell="A93">
      <selection activeCell="A107" sqref="A107"/>
    </sheetView>
  </sheetViews>
  <sheetFormatPr defaultColWidth="9.00390625" defaultRowHeight="12.75"/>
  <cols>
    <col min="1" max="1" width="57.375" style="0" customWidth="1"/>
    <col min="2" max="2" width="5.25390625" style="0" customWidth="1"/>
    <col min="3" max="3" width="3.625" style="0" customWidth="1"/>
    <col min="4" max="4" width="3.375" style="0" customWidth="1"/>
    <col min="5" max="5" width="12.875" style="0" customWidth="1"/>
    <col min="6" max="6" width="4.125" style="0" customWidth="1"/>
    <col min="7" max="7" width="13.125" style="0" customWidth="1"/>
    <col min="8" max="8" width="12.875" style="0" customWidth="1"/>
    <col min="11" max="11" width="14.75390625" style="0" customWidth="1"/>
  </cols>
  <sheetData>
    <row r="2" spans="1:8" ht="12.75">
      <c r="A2" s="304" t="s">
        <v>367</v>
      </c>
      <c r="B2" s="304"/>
      <c r="C2" s="304"/>
      <c r="D2" s="304"/>
      <c r="E2" s="304"/>
      <c r="F2" s="304"/>
      <c r="G2" s="276"/>
      <c r="H2" s="281"/>
    </row>
    <row r="3" spans="1:8" ht="36.75" customHeight="1">
      <c r="A3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2"/>
      <c r="C3" s="282"/>
      <c r="D3" s="282"/>
      <c r="E3" s="282"/>
      <c r="F3" s="282"/>
      <c r="G3" s="282"/>
      <c r="H3" s="282"/>
    </row>
    <row r="4" spans="1:7" ht="12.75" customHeight="1">
      <c r="A4" s="275"/>
      <c r="B4" s="275"/>
      <c r="C4" s="275"/>
      <c r="D4" s="275"/>
      <c r="E4" s="275"/>
      <c r="F4" s="275"/>
      <c r="G4" s="275"/>
    </row>
    <row r="5" spans="1:8" ht="74.25" customHeight="1">
      <c r="A5" s="302" t="s">
        <v>588</v>
      </c>
      <c r="B5" s="302"/>
      <c r="C5" s="302"/>
      <c r="D5" s="302"/>
      <c r="E5" s="302"/>
      <c r="F5" s="302"/>
      <c r="G5" s="302"/>
      <c r="H5" s="302"/>
    </row>
    <row r="6" spans="1:7" ht="15" customHeight="1">
      <c r="A6" s="65"/>
      <c r="B6" s="94"/>
      <c r="C6" s="66"/>
      <c r="D6" s="83"/>
      <c r="E6" s="83"/>
      <c r="F6" s="83"/>
      <c r="G6" s="64"/>
    </row>
    <row r="7" spans="1:8" ht="15" customHeight="1">
      <c r="A7" s="317" t="s">
        <v>86</v>
      </c>
      <c r="B7" s="317" t="s">
        <v>60</v>
      </c>
      <c r="C7" s="317" t="s">
        <v>98</v>
      </c>
      <c r="D7" s="317" t="s">
        <v>99</v>
      </c>
      <c r="E7" s="317" t="s">
        <v>48</v>
      </c>
      <c r="F7" s="317" t="s">
        <v>49</v>
      </c>
      <c r="G7" s="319" t="s">
        <v>666</v>
      </c>
      <c r="H7" s="320"/>
    </row>
    <row r="8" spans="1:8" ht="13.5" customHeight="1">
      <c r="A8" s="318"/>
      <c r="B8" s="318"/>
      <c r="C8" s="318"/>
      <c r="D8" s="318"/>
      <c r="E8" s="318"/>
      <c r="F8" s="318"/>
      <c r="G8" s="126">
        <v>2023</v>
      </c>
      <c r="H8" s="127">
        <v>2024</v>
      </c>
    </row>
    <row r="9" spans="1:8" ht="24">
      <c r="A9" s="76" t="s">
        <v>277</v>
      </c>
      <c r="B9" s="95"/>
      <c r="C9" s="96"/>
      <c r="D9" s="70"/>
      <c r="E9" s="70"/>
      <c r="F9" s="70"/>
      <c r="G9" s="254">
        <f>G10+G74+G86+G94+G114+G155+G174+G182+G189</f>
        <v>144902746.06</v>
      </c>
      <c r="H9" s="254">
        <f>H10+H74+H86+H94+H114+H155+H174+H182+H189</f>
        <v>101230984.11</v>
      </c>
    </row>
    <row r="10" spans="1:8" ht="12.75">
      <c r="A10" s="59" t="s">
        <v>101</v>
      </c>
      <c r="B10" s="72" t="s">
        <v>255</v>
      </c>
      <c r="C10" s="72" t="s">
        <v>83</v>
      </c>
      <c r="D10" s="72" t="s">
        <v>102</v>
      </c>
      <c r="E10" s="72" t="s">
        <v>147</v>
      </c>
      <c r="F10" s="72" t="s">
        <v>103</v>
      </c>
      <c r="G10" s="205">
        <f>G11+G20+G29+G57+G64</f>
        <v>42480801.489999995</v>
      </c>
      <c r="H10" s="205">
        <f>H11+H20+H29+H57+H64</f>
        <v>43468002.84</v>
      </c>
    </row>
    <row r="11" spans="1:8" ht="24" customHeight="1">
      <c r="A11" s="86" t="s">
        <v>46</v>
      </c>
      <c r="B11" s="72" t="s">
        <v>255</v>
      </c>
      <c r="C11" s="72" t="s">
        <v>83</v>
      </c>
      <c r="D11" s="72" t="s">
        <v>104</v>
      </c>
      <c r="E11" s="72" t="s">
        <v>147</v>
      </c>
      <c r="F11" s="72" t="s">
        <v>103</v>
      </c>
      <c r="G11" s="205">
        <f aca="true" t="shared" si="0" ref="G11:H16">G12</f>
        <v>2512441.3</v>
      </c>
      <c r="H11" s="205">
        <f t="shared" si="0"/>
        <v>2512441.3</v>
      </c>
    </row>
    <row r="12" spans="1:8" ht="14.25" customHeight="1">
      <c r="A12" s="86" t="s">
        <v>35</v>
      </c>
      <c r="B12" s="50" t="s">
        <v>255</v>
      </c>
      <c r="C12" s="50" t="s">
        <v>83</v>
      </c>
      <c r="D12" s="50" t="s">
        <v>104</v>
      </c>
      <c r="E12" s="88" t="s">
        <v>149</v>
      </c>
      <c r="F12" s="50" t="s">
        <v>103</v>
      </c>
      <c r="G12" s="242">
        <f>G13</f>
        <v>2512441.3</v>
      </c>
      <c r="H12" s="242">
        <f>H13</f>
        <v>2512441.3</v>
      </c>
    </row>
    <row r="13" spans="1:8" ht="24">
      <c r="A13" s="43" t="s">
        <v>37</v>
      </c>
      <c r="B13" s="50" t="s">
        <v>255</v>
      </c>
      <c r="C13" s="50" t="s">
        <v>83</v>
      </c>
      <c r="D13" s="50" t="s">
        <v>104</v>
      </c>
      <c r="E13" s="88" t="s">
        <v>148</v>
      </c>
      <c r="F13" s="50" t="s">
        <v>103</v>
      </c>
      <c r="G13" s="242">
        <f t="shared" si="0"/>
        <v>2512441.3</v>
      </c>
      <c r="H13" s="242">
        <f t="shared" si="0"/>
        <v>2512441.3</v>
      </c>
    </row>
    <row r="14" spans="1:8" ht="24">
      <c r="A14" s="90" t="s">
        <v>143</v>
      </c>
      <c r="B14" s="50" t="s">
        <v>255</v>
      </c>
      <c r="C14" s="50" t="s">
        <v>83</v>
      </c>
      <c r="D14" s="50" t="s">
        <v>104</v>
      </c>
      <c r="E14" s="88" t="s">
        <v>150</v>
      </c>
      <c r="F14" s="50" t="s">
        <v>103</v>
      </c>
      <c r="G14" s="242">
        <f t="shared" si="0"/>
        <v>2512441.3</v>
      </c>
      <c r="H14" s="242">
        <f t="shared" si="0"/>
        <v>2512441.3</v>
      </c>
    </row>
    <row r="15" spans="1:8" ht="13.5" customHeight="1">
      <c r="A15" s="90" t="s">
        <v>36</v>
      </c>
      <c r="B15" s="50" t="s">
        <v>255</v>
      </c>
      <c r="C15" s="50" t="s">
        <v>83</v>
      </c>
      <c r="D15" s="50" t="s">
        <v>104</v>
      </c>
      <c r="E15" s="88" t="s">
        <v>151</v>
      </c>
      <c r="F15" s="50" t="s">
        <v>103</v>
      </c>
      <c r="G15" s="242">
        <f t="shared" si="0"/>
        <v>2512441.3</v>
      </c>
      <c r="H15" s="242">
        <f t="shared" si="0"/>
        <v>2512441.3</v>
      </c>
    </row>
    <row r="16" spans="1:8" ht="40.5" customHeight="1">
      <c r="A16" s="90" t="s">
        <v>190</v>
      </c>
      <c r="B16" s="50" t="s">
        <v>255</v>
      </c>
      <c r="C16" s="50" t="s">
        <v>83</v>
      </c>
      <c r="D16" s="50" t="s">
        <v>104</v>
      </c>
      <c r="E16" s="88" t="s">
        <v>151</v>
      </c>
      <c r="F16" s="50" t="s">
        <v>189</v>
      </c>
      <c r="G16" s="242">
        <f t="shared" si="0"/>
        <v>2512441.3</v>
      </c>
      <c r="H16" s="242">
        <f t="shared" si="0"/>
        <v>2512441.3</v>
      </c>
    </row>
    <row r="17" spans="1:8" ht="17.25" customHeight="1">
      <c r="A17" s="90" t="s">
        <v>191</v>
      </c>
      <c r="B17" s="50" t="s">
        <v>255</v>
      </c>
      <c r="C17" s="50" t="s">
        <v>83</v>
      </c>
      <c r="D17" s="50" t="s">
        <v>104</v>
      </c>
      <c r="E17" s="88" t="s">
        <v>151</v>
      </c>
      <c r="F17" s="50" t="s">
        <v>188</v>
      </c>
      <c r="G17" s="242">
        <f>G18+G19</f>
        <v>2512441.3</v>
      </c>
      <c r="H17" s="242">
        <f>H18+H19</f>
        <v>2512441.3</v>
      </c>
    </row>
    <row r="18" spans="1:8" ht="15" customHeight="1">
      <c r="A18" s="43" t="s">
        <v>175</v>
      </c>
      <c r="B18" s="50" t="s">
        <v>255</v>
      </c>
      <c r="C18" s="50" t="s">
        <v>83</v>
      </c>
      <c r="D18" s="50" t="s">
        <v>104</v>
      </c>
      <c r="E18" s="88" t="s">
        <v>151</v>
      </c>
      <c r="F18" s="50" t="s">
        <v>24</v>
      </c>
      <c r="G18" s="242">
        <v>1990211</v>
      </c>
      <c r="H18" s="242">
        <v>1990211</v>
      </c>
    </row>
    <row r="19" spans="1:8" ht="36">
      <c r="A19" s="43" t="s">
        <v>176</v>
      </c>
      <c r="B19" s="50" t="s">
        <v>255</v>
      </c>
      <c r="C19" s="50" t="s">
        <v>83</v>
      </c>
      <c r="D19" s="50" t="s">
        <v>104</v>
      </c>
      <c r="E19" s="88" t="s">
        <v>151</v>
      </c>
      <c r="F19" s="50" t="s">
        <v>192</v>
      </c>
      <c r="G19" s="242">
        <v>522230.3</v>
      </c>
      <c r="H19" s="242">
        <v>522230.3</v>
      </c>
    </row>
    <row r="20" spans="1:8" ht="36">
      <c r="A20" s="86" t="s">
        <v>283</v>
      </c>
      <c r="B20" s="72" t="s">
        <v>255</v>
      </c>
      <c r="C20" s="72" t="s">
        <v>83</v>
      </c>
      <c r="D20" s="72" t="s">
        <v>117</v>
      </c>
      <c r="E20" s="87" t="s">
        <v>147</v>
      </c>
      <c r="F20" s="72" t="s">
        <v>103</v>
      </c>
      <c r="G20" s="205">
        <f>G21</f>
        <v>1275104.33</v>
      </c>
      <c r="H20" s="205">
        <f>H21</f>
        <v>1275104.33</v>
      </c>
    </row>
    <row r="21" spans="1:8" ht="15.75" customHeight="1">
      <c r="A21" s="86" t="s">
        <v>35</v>
      </c>
      <c r="B21" s="50" t="s">
        <v>255</v>
      </c>
      <c r="C21" s="50" t="s">
        <v>83</v>
      </c>
      <c r="D21" s="50" t="s">
        <v>117</v>
      </c>
      <c r="E21" s="88" t="s">
        <v>149</v>
      </c>
      <c r="F21" s="50" t="s">
        <v>103</v>
      </c>
      <c r="G21" s="242">
        <f>G22</f>
        <v>1275104.33</v>
      </c>
      <c r="H21" s="242">
        <f>H22</f>
        <v>1275104.33</v>
      </c>
    </row>
    <row r="22" spans="1:8" ht="27" customHeight="1">
      <c r="A22" s="43" t="s">
        <v>37</v>
      </c>
      <c r="B22" s="50" t="s">
        <v>255</v>
      </c>
      <c r="C22" s="50" t="s">
        <v>83</v>
      </c>
      <c r="D22" s="50" t="s">
        <v>117</v>
      </c>
      <c r="E22" s="88" t="s">
        <v>148</v>
      </c>
      <c r="F22" s="50" t="s">
        <v>103</v>
      </c>
      <c r="G22" s="242">
        <f aca="true" t="shared" si="1" ref="G22:H25">G23</f>
        <v>1275104.33</v>
      </c>
      <c r="H22" s="242">
        <f t="shared" si="1"/>
        <v>1275104.33</v>
      </c>
    </row>
    <row r="23" spans="1:8" ht="24">
      <c r="A23" s="90" t="s">
        <v>266</v>
      </c>
      <c r="B23" s="50" t="s">
        <v>255</v>
      </c>
      <c r="C23" s="50" t="s">
        <v>83</v>
      </c>
      <c r="D23" s="50" t="s">
        <v>117</v>
      </c>
      <c r="E23" s="88" t="s">
        <v>150</v>
      </c>
      <c r="F23" s="50" t="s">
        <v>103</v>
      </c>
      <c r="G23" s="242">
        <f t="shared" si="1"/>
        <v>1275104.33</v>
      </c>
      <c r="H23" s="242">
        <f t="shared" si="1"/>
        <v>1275104.33</v>
      </c>
    </row>
    <row r="24" spans="1:8" ht="17.25" customHeight="1">
      <c r="A24" s="90" t="s">
        <v>36</v>
      </c>
      <c r="B24" s="50" t="s">
        <v>255</v>
      </c>
      <c r="C24" s="50" t="s">
        <v>83</v>
      </c>
      <c r="D24" s="50" t="s">
        <v>117</v>
      </c>
      <c r="E24" s="88" t="s">
        <v>151</v>
      </c>
      <c r="F24" s="50" t="s">
        <v>103</v>
      </c>
      <c r="G24" s="242">
        <f t="shared" si="1"/>
        <v>1275104.33</v>
      </c>
      <c r="H24" s="242">
        <f t="shared" si="1"/>
        <v>1275104.33</v>
      </c>
    </row>
    <row r="25" spans="1:8" ht="36.75" customHeight="1">
      <c r="A25" s="90" t="s">
        <v>190</v>
      </c>
      <c r="B25" s="50" t="s">
        <v>255</v>
      </c>
      <c r="C25" s="50" t="s">
        <v>83</v>
      </c>
      <c r="D25" s="50" t="s">
        <v>117</v>
      </c>
      <c r="E25" s="88" t="s">
        <v>151</v>
      </c>
      <c r="F25" s="50" t="s">
        <v>189</v>
      </c>
      <c r="G25" s="242">
        <f t="shared" si="1"/>
        <v>1275104.33</v>
      </c>
      <c r="H25" s="242">
        <f t="shared" si="1"/>
        <v>1275104.33</v>
      </c>
    </row>
    <row r="26" spans="1:8" ht="15.75" customHeight="1">
      <c r="A26" s="90" t="s">
        <v>191</v>
      </c>
      <c r="B26" s="50" t="s">
        <v>255</v>
      </c>
      <c r="C26" s="50" t="s">
        <v>83</v>
      </c>
      <c r="D26" s="50" t="s">
        <v>117</v>
      </c>
      <c r="E26" s="88" t="s">
        <v>151</v>
      </c>
      <c r="F26" s="50" t="s">
        <v>188</v>
      </c>
      <c r="G26" s="242">
        <f>G28+G27</f>
        <v>1275104.33</v>
      </c>
      <c r="H26" s="242">
        <f>H28+H27</f>
        <v>1275104.33</v>
      </c>
    </row>
    <row r="27" spans="1:8" ht="16.5" customHeight="1">
      <c r="A27" s="43" t="s">
        <v>175</v>
      </c>
      <c r="B27" s="50" t="s">
        <v>255</v>
      </c>
      <c r="C27" s="50" t="s">
        <v>83</v>
      </c>
      <c r="D27" s="50" t="s">
        <v>117</v>
      </c>
      <c r="E27" s="88" t="s">
        <v>151</v>
      </c>
      <c r="F27" s="50" t="s">
        <v>24</v>
      </c>
      <c r="G27" s="242">
        <v>979342.8</v>
      </c>
      <c r="H27" s="242">
        <v>979342.8</v>
      </c>
    </row>
    <row r="28" spans="1:8" ht="36">
      <c r="A28" s="43" t="s">
        <v>176</v>
      </c>
      <c r="B28" s="50" t="s">
        <v>255</v>
      </c>
      <c r="C28" s="50" t="s">
        <v>83</v>
      </c>
      <c r="D28" s="50" t="s">
        <v>117</v>
      </c>
      <c r="E28" s="88" t="s">
        <v>151</v>
      </c>
      <c r="F28" s="50" t="s">
        <v>192</v>
      </c>
      <c r="G28" s="242">
        <v>295761.53</v>
      </c>
      <c r="H28" s="242">
        <v>295761.53</v>
      </c>
    </row>
    <row r="29" spans="1:8" ht="36.75" customHeight="1">
      <c r="A29" s="86" t="s">
        <v>47</v>
      </c>
      <c r="B29" s="72" t="s">
        <v>255</v>
      </c>
      <c r="C29" s="72" t="s">
        <v>83</v>
      </c>
      <c r="D29" s="72" t="s">
        <v>106</v>
      </c>
      <c r="E29" s="72" t="s">
        <v>147</v>
      </c>
      <c r="F29" s="72" t="s">
        <v>103</v>
      </c>
      <c r="G29" s="205">
        <f>G30</f>
        <v>24690733.79</v>
      </c>
      <c r="H29" s="205">
        <f>H30</f>
        <v>25677935.14</v>
      </c>
    </row>
    <row r="30" spans="1:8" ht="14.25" customHeight="1">
      <c r="A30" s="86" t="s">
        <v>35</v>
      </c>
      <c r="B30" s="50" t="s">
        <v>255</v>
      </c>
      <c r="C30" s="50" t="s">
        <v>83</v>
      </c>
      <c r="D30" s="50" t="s">
        <v>106</v>
      </c>
      <c r="E30" s="88" t="s">
        <v>149</v>
      </c>
      <c r="F30" s="50" t="s">
        <v>103</v>
      </c>
      <c r="G30" s="242">
        <f>G31+G45</f>
        <v>24690733.79</v>
      </c>
      <c r="H30" s="242">
        <f>H31+H45</f>
        <v>25677935.14</v>
      </c>
    </row>
    <row r="31" spans="1:8" ht="24">
      <c r="A31" s="43" t="s">
        <v>37</v>
      </c>
      <c r="B31" s="50" t="s">
        <v>255</v>
      </c>
      <c r="C31" s="50" t="s">
        <v>83</v>
      </c>
      <c r="D31" s="50" t="s">
        <v>106</v>
      </c>
      <c r="E31" s="88" t="s">
        <v>148</v>
      </c>
      <c r="F31" s="50" t="s">
        <v>103</v>
      </c>
      <c r="G31" s="242">
        <f>G32</f>
        <v>24690033.79</v>
      </c>
      <c r="H31" s="242">
        <f>H32</f>
        <v>25677235.14</v>
      </c>
    </row>
    <row r="32" spans="1:8" ht="14.25" customHeight="1">
      <c r="A32" s="90" t="s">
        <v>36</v>
      </c>
      <c r="B32" s="50" t="s">
        <v>255</v>
      </c>
      <c r="C32" s="50" t="s">
        <v>83</v>
      </c>
      <c r="D32" s="50" t="s">
        <v>106</v>
      </c>
      <c r="E32" s="88" t="s">
        <v>151</v>
      </c>
      <c r="F32" s="50" t="s">
        <v>103</v>
      </c>
      <c r="G32" s="242">
        <f>G33+G38+G41</f>
        <v>24690033.79</v>
      </c>
      <c r="H32" s="242">
        <f>H33+H37+H41</f>
        <v>25677235.14</v>
      </c>
    </row>
    <row r="33" spans="1:8" ht="50.25" customHeight="1">
      <c r="A33" s="90" t="s">
        <v>190</v>
      </c>
      <c r="B33" s="50" t="s">
        <v>255</v>
      </c>
      <c r="C33" s="50" t="s">
        <v>83</v>
      </c>
      <c r="D33" s="50" t="s">
        <v>106</v>
      </c>
      <c r="E33" s="88" t="s">
        <v>151</v>
      </c>
      <c r="F33" s="50" t="s">
        <v>189</v>
      </c>
      <c r="G33" s="242">
        <f>G34</f>
        <v>23770033.79</v>
      </c>
      <c r="H33" s="242">
        <f>H34</f>
        <v>24720835.14</v>
      </c>
    </row>
    <row r="34" spans="1:8" ht="24.75" customHeight="1">
      <c r="A34" s="90" t="s">
        <v>191</v>
      </c>
      <c r="B34" s="50" t="s">
        <v>255</v>
      </c>
      <c r="C34" s="50" t="s">
        <v>83</v>
      </c>
      <c r="D34" s="50" t="s">
        <v>106</v>
      </c>
      <c r="E34" s="88" t="s">
        <v>151</v>
      </c>
      <c r="F34" s="50" t="s">
        <v>188</v>
      </c>
      <c r="G34" s="242">
        <f>G35+G36</f>
        <v>23770033.79</v>
      </c>
      <c r="H34" s="242">
        <f>H35+H36</f>
        <v>24720835.14</v>
      </c>
    </row>
    <row r="35" spans="1:8" ht="14.25" customHeight="1">
      <c r="A35" s="43" t="s">
        <v>175</v>
      </c>
      <c r="B35" s="50" t="s">
        <v>255</v>
      </c>
      <c r="C35" s="50" t="s">
        <v>83</v>
      </c>
      <c r="D35" s="50" t="s">
        <v>106</v>
      </c>
      <c r="E35" s="88" t="s">
        <v>151</v>
      </c>
      <c r="F35" s="50" t="s">
        <v>24</v>
      </c>
      <c r="G35" s="242">
        <v>18256554.37</v>
      </c>
      <c r="H35" s="242">
        <v>18986816.54</v>
      </c>
    </row>
    <row r="36" spans="1:8" ht="36">
      <c r="A36" s="43" t="s">
        <v>176</v>
      </c>
      <c r="B36" s="50" t="s">
        <v>255</v>
      </c>
      <c r="C36" s="50" t="s">
        <v>83</v>
      </c>
      <c r="D36" s="50" t="s">
        <v>106</v>
      </c>
      <c r="E36" s="88" t="s">
        <v>151</v>
      </c>
      <c r="F36" s="50" t="s">
        <v>192</v>
      </c>
      <c r="G36" s="242">
        <v>5513479.42</v>
      </c>
      <c r="H36" s="242">
        <v>5734018.6</v>
      </c>
    </row>
    <row r="37" spans="1:8" ht="24">
      <c r="A37" s="43" t="s">
        <v>181</v>
      </c>
      <c r="B37" s="50" t="s">
        <v>255</v>
      </c>
      <c r="C37" s="50" t="s">
        <v>83</v>
      </c>
      <c r="D37" s="50" t="s">
        <v>106</v>
      </c>
      <c r="E37" s="88" t="s">
        <v>151</v>
      </c>
      <c r="F37" s="50" t="s">
        <v>105</v>
      </c>
      <c r="G37" s="242">
        <f>G38</f>
        <v>910000</v>
      </c>
      <c r="H37" s="242">
        <f>H38</f>
        <v>946400</v>
      </c>
    </row>
    <row r="38" spans="1:8" ht="24">
      <c r="A38" s="43" t="s">
        <v>178</v>
      </c>
      <c r="B38" s="50" t="s">
        <v>255</v>
      </c>
      <c r="C38" s="50" t="s">
        <v>83</v>
      </c>
      <c r="D38" s="50" t="s">
        <v>106</v>
      </c>
      <c r="E38" s="88" t="s">
        <v>151</v>
      </c>
      <c r="F38" s="50" t="s">
        <v>177</v>
      </c>
      <c r="G38" s="242">
        <f>G39+G40</f>
        <v>910000</v>
      </c>
      <c r="H38" s="242">
        <f>H39+H40</f>
        <v>946400</v>
      </c>
    </row>
    <row r="39" spans="1:8" ht="12.75">
      <c r="A39" s="43" t="s">
        <v>463</v>
      </c>
      <c r="B39" s="50" t="s">
        <v>255</v>
      </c>
      <c r="C39" s="50" t="s">
        <v>83</v>
      </c>
      <c r="D39" s="50" t="s">
        <v>106</v>
      </c>
      <c r="E39" s="88" t="s">
        <v>151</v>
      </c>
      <c r="F39" s="50" t="s">
        <v>26</v>
      </c>
      <c r="G39" s="242">
        <v>260000</v>
      </c>
      <c r="H39" s="242">
        <v>270400</v>
      </c>
    </row>
    <row r="40" spans="1:8" ht="12.75">
      <c r="A40" s="43" t="s">
        <v>460</v>
      </c>
      <c r="B40" s="50" t="s">
        <v>255</v>
      </c>
      <c r="C40" s="50" t="s">
        <v>83</v>
      </c>
      <c r="D40" s="50" t="s">
        <v>106</v>
      </c>
      <c r="E40" s="88" t="s">
        <v>159</v>
      </c>
      <c r="F40" s="50" t="s">
        <v>459</v>
      </c>
      <c r="G40" s="242">
        <v>650000</v>
      </c>
      <c r="H40" s="242">
        <v>676000</v>
      </c>
    </row>
    <row r="41" spans="1:8" ht="12.75" customHeight="1">
      <c r="A41" s="43" t="s">
        <v>179</v>
      </c>
      <c r="B41" s="50" t="s">
        <v>255</v>
      </c>
      <c r="C41" s="50" t="s">
        <v>83</v>
      </c>
      <c r="D41" s="50" t="s">
        <v>106</v>
      </c>
      <c r="E41" s="88" t="s">
        <v>151</v>
      </c>
      <c r="F41" s="50" t="s">
        <v>180</v>
      </c>
      <c r="G41" s="242">
        <f>G42</f>
        <v>10000</v>
      </c>
      <c r="H41" s="242">
        <f>H42</f>
        <v>10000</v>
      </c>
    </row>
    <row r="42" spans="1:8" ht="12.75" customHeight="1">
      <c r="A42" s="43" t="s">
        <v>311</v>
      </c>
      <c r="B42" s="50" t="s">
        <v>255</v>
      </c>
      <c r="C42" s="50" t="s">
        <v>83</v>
      </c>
      <c r="D42" s="50" t="s">
        <v>106</v>
      </c>
      <c r="E42" s="88" t="s">
        <v>151</v>
      </c>
      <c r="F42" s="50" t="s">
        <v>310</v>
      </c>
      <c r="G42" s="242">
        <f>G43+G44</f>
        <v>10000</v>
      </c>
      <c r="H42" s="242">
        <f>H43+H44</f>
        <v>10000</v>
      </c>
    </row>
    <row r="43" spans="1:8" ht="15" customHeight="1">
      <c r="A43" s="160" t="s">
        <v>457</v>
      </c>
      <c r="B43" s="50" t="s">
        <v>255</v>
      </c>
      <c r="C43" s="50" t="s">
        <v>83</v>
      </c>
      <c r="D43" s="50" t="s">
        <v>106</v>
      </c>
      <c r="E43" s="88" t="s">
        <v>151</v>
      </c>
      <c r="F43" s="50" t="s">
        <v>193</v>
      </c>
      <c r="G43" s="242">
        <v>9000</v>
      </c>
      <c r="H43" s="242">
        <v>9000</v>
      </c>
    </row>
    <row r="44" spans="1:8" ht="15" customHeight="1">
      <c r="A44" s="43" t="s">
        <v>196</v>
      </c>
      <c r="B44" s="50" t="s">
        <v>255</v>
      </c>
      <c r="C44" s="50" t="s">
        <v>83</v>
      </c>
      <c r="D44" s="50" t="s">
        <v>106</v>
      </c>
      <c r="E44" s="88" t="s">
        <v>151</v>
      </c>
      <c r="F44" s="50" t="s">
        <v>194</v>
      </c>
      <c r="G44" s="242">
        <v>1000</v>
      </c>
      <c r="H44" s="242">
        <v>1000</v>
      </c>
    </row>
    <row r="45" spans="1:8" ht="24">
      <c r="A45" s="86" t="s">
        <v>2</v>
      </c>
      <c r="B45" s="72" t="s">
        <v>255</v>
      </c>
      <c r="C45" s="72" t="s">
        <v>83</v>
      </c>
      <c r="D45" s="72" t="s">
        <v>106</v>
      </c>
      <c r="E45" s="87" t="s">
        <v>152</v>
      </c>
      <c r="F45" s="72" t="s">
        <v>103</v>
      </c>
      <c r="G45" s="205">
        <f>G46</f>
        <v>700</v>
      </c>
      <c r="H45" s="205">
        <f>H46</f>
        <v>700</v>
      </c>
    </row>
    <row r="46" spans="1:8" ht="36">
      <c r="A46" s="86" t="s">
        <v>209</v>
      </c>
      <c r="B46" s="50" t="s">
        <v>119</v>
      </c>
      <c r="C46" s="50" t="s">
        <v>83</v>
      </c>
      <c r="D46" s="50" t="s">
        <v>106</v>
      </c>
      <c r="E46" s="88" t="s">
        <v>210</v>
      </c>
      <c r="F46" s="50" t="s">
        <v>103</v>
      </c>
      <c r="G46" s="242">
        <f>G47</f>
        <v>700</v>
      </c>
      <c r="H46" s="242">
        <f>H47</f>
        <v>700</v>
      </c>
    </row>
    <row r="47" spans="1:8" ht="60">
      <c r="A47" s="43" t="s">
        <v>4</v>
      </c>
      <c r="B47" s="50" t="s">
        <v>255</v>
      </c>
      <c r="C47" s="50" t="s">
        <v>83</v>
      </c>
      <c r="D47" s="50" t="s">
        <v>106</v>
      </c>
      <c r="E47" s="88" t="s">
        <v>146</v>
      </c>
      <c r="F47" s="50" t="s">
        <v>103</v>
      </c>
      <c r="G47" s="242">
        <f aca="true" t="shared" si="2" ref="G47:H49">G48</f>
        <v>700</v>
      </c>
      <c r="H47" s="242">
        <f t="shared" si="2"/>
        <v>700</v>
      </c>
    </row>
    <row r="48" spans="1:8" ht="24">
      <c r="A48" s="43" t="s">
        <v>181</v>
      </c>
      <c r="B48" s="50" t="s">
        <v>255</v>
      </c>
      <c r="C48" s="50" t="s">
        <v>83</v>
      </c>
      <c r="D48" s="50" t="s">
        <v>106</v>
      </c>
      <c r="E48" s="88" t="s">
        <v>146</v>
      </c>
      <c r="F48" s="50" t="s">
        <v>105</v>
      </c>
      <c r="G48" s="242">
        <f t="shared" si="2"/>
        <v>700</v>
      </c>
      <c r="H48" s="242">
        <f t="shared" si="2"/>
        <v>700</v>
      </c>
    </row>
    <row r="49" spans="1:8" ht="24">
      <c r="A49" s="43" t="s">
        <v>178</v>
      </c>
      <c r="B49" s="50" t="s">
        <v>255</v>
      </c>
      <c r="C49" s="50" t="s">
        <v>83</v>
      </c>
      <c r="D49" s="50" t="s">
        <v>106</v>
      </c>
      <c r="E49" s="88" t="s">
        <v>146</v>
      </c>
      <c r="F49" s="50" t="s">
        <v>177</v>
      </c>
      <c r="G49" s="242">
        <f t="shared" si="2"/>
        <v>700</v>
      </c>
      <c r="H49" s="242">
        <f t="shared" si="2"/>
        <v>700</v>
      </c>
    </row>
    <row r="50" spans="1:8" ht="12.75">
      <c r="A50" s="43" t="s">
        <v>463</v>
      </c>
      <c r="B50" s="50" t="s">
        <v>255</v>
      </c>
      <c r="C50" s="50" t="s">
        <v>83</v>
      </c>
      <c r="D50" s="50" t="s">
        <v>106</v>
      </c>
      <c r="E50" s="88" t="s">
        <v>146</v>
      </c>
      <c r="F50" s="50" t="s">
        <v>26</v>
      </c>
      <c r="G50" s="242">
        <v>700</v>
      </c>
      <c r="H50" s="242">
        <v>700</v>
      </c>
    </row>
    <row r="51" spans="1:8" ht="12.75" hidden="1">
      <c r="A51" s="93" t="s">
        <v>109</v>
      </c>
      <c r="B51" s="72" t="s">
        <v>255</v>
      </c>
      <c r="C51" s="72" t="s">
        <v>83</v>
      </c>
      <c r="D51" s="72" t="s">
        <v>229</v>
      </c>
      <c r="E51" s="87" t="s">
        <v>147</v>
      </c>
      <c r="F51" s="72" t="s">
        <v>103</v>
      </c>
      <c r="G51" s="205">
        <f aca="true" t="shared" si="3" ref="G51:H53">G52</f>
        <v>0</v>
      </c>
      <c r="H51" s="205">
        <f t="shared" si="3"/>
        <v>0</v>
      </c>
    </row>
    <row r="52" spans="1:8" ht="12.75" hidden="1">
      <c r="A52" s="159" t="s">
        <v>35</v>
      </c>
      <c r="B52" s="50" t="s">
        <v>255</v>
      </c>
      <c r="C52" s="50" t="s">
        <v>83</v>
      </c>
      <c r="D52" s="50" t="s">
        <v>229</v>
      </c>
      <c r="E52" s="88" t="s">
        <v>149</v>
      </c>
      <c r="F52" s="50" t="s">
        <v>103</v>
      </c>
      <c r="G52" s="242">
        <f t="shared" si="3"/>
        <v>0</v>
      </c>
      <c r="H52" s="242">
        <f t="shared" si="3"/>
        <v>0</v>
      </c>
    </row>
    <row r="53" spans="1:8" ht="24" hidden="1">
      <c r="A53" s="159" t="s">
        <v>37</v>
      </c>
      <c r="B53" s="50" t="s">
        <v>255</v>
      </c>
      <c r="C53" s="50" t="s">
        <v>83</v>
      </c>
      <c r="D53" s="50" t="s">
        <v>229</v>
      </c>
      <c r="E53" s="88" t="s">
        <v>148</v>
      </c>
      <c r="F53" s="50" t="s">
        <v>103</v>
      </c>
      <c r="G53" s="242">
        <f t="shared" si="3"/>
        <v>0</v>
      </c>
      <c r="H53" s="242">
        <f t="shared" si="3"/>
        <v>0</v>
      </c>
    </row>
    <row r="54" spans="1:8" ht="12.75" hidden="1">
      <c r="A54" s="159" t="s">
        <v>233</v>
      </c>
      <c r="B54" s="50" t="s">
        <v>255</v>
      </c>
      <c r="C54" s="50" t="s">
        <v>83</v>
      </c>
      <c r="D54" s="50" t="s">
        <v>229</v>
      </c>
      <c r="E54" s="88" t="s">
        <v>230</v>
      </c>
      <c r="F54" s="50" t="s">
        <v>103</v>
      </c>
      <c r="G54" s="242">
        <f>G56</f>
        <v>0</v>
      </c>
      <c r="H54" s="242">
        <f>H55</f>
        <v>0</v>
      </c>
    </row>
    <row r="55" spans="1:8" ht="12.75" hidden="1">
      <c r="A55" s="43" t="s">
        <v>179</v>
      </c>
      <c r="B55" s="50" t="s">
        <v>255</v>
      </c>
      <c r="C55" s="50" t="s">
        <v>83</v>
      </c>
      <c r="D55" s="50" t="s">
        <v>229</v>
      </c>
      <c r="E55" s="88" t="s">
        <v>230</v>
      </c>
      <c r="F55" s="50" t="s">
        <v>180</v>
      </c>
      <c r="G55" s="242">
        <f>G56</f>
        <v>0</v>
      </c>
      <c r="H55" s="242">
        <f>H56</f>
        <v>0</v>
      </c>
    </row>
    <row r="56" spans="1:8" ht="12.75" hidden="1">
      <c r="A56" s="43" t="s">
        <v>27</v>
      </c>
      <c r="B56" s="50" t="s">
        <v>255</v>
      </c>
      <c r="C56" s="50" t="s">
        <v>83</v>
      </c>
      <c r="D56" s="50" t="s">
        <v>229</v>
      </c>
      <c r="E56" s="88" t="s">
        <v>230</v>
      </c>
      <c r="F56" s="50" t="s">
        <v>409</v>
      </c>
      <c r="G56" s="242">
        <v>0</v>
      </c>
      <c r="H56" s="242"/>
    </row>
    <row r="57" spans="1:8" ht="16.5" customHeight="1">
      <c r="A57" s="86" t="s">
        <v>110</v>
      </c>
      <c r="B57" s="72" t="s">
        <v>255</v>
      </c>
      <c r="C57" s="72" t="s">
        <v>83</v>
      </c>
      <c r="D57" s="72" t="s">
        <v>118</v>
      </c>
      <c r="E57" s="72" t="s">
        <v>147</v>
      </c>
      <c r="F57" s="72" t="s">
        <v>103</v>
      </c>
      <c r="G57" s="205">
        <f aca="true" t="shared" si="4" ref="G57:H62">G58</f>
        <v>300000</v>
      </c>
      <c r="H57" s="205">
        <f t="shared" si="4"/>
        <v>300000</v>
      </c>
    </row>
    <row r="58" spans="1:8" ht="13.5" customHeight="1">
      <c r="A58" s="86" t="s">
        <v>35</v>
      </c>
      <c r="B58" s="50" t="s">
        <v>255</v>
      </c>
      <c r="C58" s="50" t="s">
        <v>83</v>
      </c>
      <c r="D58" s="50" t="s">
        <v>118</v>
      </c>
      <c r="E58" s="88" t="s">
        <v>147</v>
      </c>
      <c r="F58" s="50" t="s">
        <v>103</v>
      </c>
      <c r="G58" s="242">
        <f t="shared" si="4"/>
        <v>300000</v>
      </c>
      <c r="H58" s="242">
        <f t="shared" si="4"/>
        <v>300000</v>
      </c>
    </row>
    <row r="59" spans="1:8" ht="24">
      <c r="A59" s="43" t="s">
        <v>37</v>
      </c>
      <c r="B59" s="72" t="s">
        <v>255</v>
      </c>
      <c r="C59" s="50" t="s">
        <v>83</v>
      </c>
      <c r="D59" s="50" t="s">
        <v>118</v>
      </c>
      <c r="E59" s="88" t="s">
        <v>149</v>
      </c>
      <c r="F59" s="50" t="s">
        <v>103</v>
      </c>
      <c r="G59" s="242">
        <f t="shared" si="4"/>
        <v>300000</v>
      </c>
      <c r="H59" s="242">
        <f t="shared" si="4"/>
        <v>300000</v>
      </c>
    </row>
    <row r="60" spans="1:8" ht="24">
      <c r="A60" s="90" t="s">
        <v>143</v>
      </c>
      <c r="B60" s="72" t="s">
        <v>255</v>
      </c>
      <c r="C60" s="50" t="s">
        <v>83</v>
      </c>
      <c r="D60" s="50" t="s">
        <v>118</v>
      </c>
      <c r="E60" s="88" t="s">
        <v>148</v>
      </c>
      <c r="F60" s="50" t="s">
        <v>103</v>
      </c>
      <c r="G60" s="242">
        <f t="shared" si="4"/>
        <v>300000</v>
      </c>
      <c r="H60" s="242">
        <f t="shared" si="4"/>
        <v>300000</v>
      </c>
    </row>
    <row r="61" spans="1:8" ht="13.5" customHeight="1">
      <c r="A61" s="90" t="s">
        <v>38</v>
      </c>
      <c r="B61" s="72" t="s">
        <v>255</v>
      </c>
      <c r="C61" s="50" t="s">
        <v>83</v>
      </c>
      <c r="D61" s="50" t="s">
        <v>118</v>
      </c>
      <c r="E61" s="88" t="s">
        <v>150</v>
      </c>
      <c r="F61" s="50" t="s">
        <v>103</v>
      </c>
      <c r="G61" s="242">
        <f t="shared" si="4"/>
        <v>300000</v>
      </c>
      <c r="H61" s="242">
        <f t="shared" si="4"/>
        <v>300000</v>
      </c>
    </row>
    <row r="62" spans="1:8" ht="13.5" customHeight="1">
      <c r="A62" s="43" t="s">
        <v>179</v>
      </c>
      <c r="B62" s="72" t="s">
        <v>255</v>
      </c>
      <c r="C62" s="50" t="s">
        <v>83</v>
      </c>
      <c r="D62" s="50" t="s">
        <v>118</v>
      </c>
      <c r="E62" s="88" t="s">
        <v>445</v>
      </c>
      <c r="F62" s="50" t="s">
        <v>180</v>
      </c>
      <c r="G62" s="242">
        <f t="shared" si="4"/>
        <v>300000</v>
      </c>
      <c r="H62" s="242">
        <f t="shared" si="4"/>
        <v>300000</v>
      </c>
    </row>
    <row r="63" spans="1:8" ht="13.5" customHeight="1">
      <c r="A63" s="43" t="s">
        <v>27</v>
      </c>
      <c r="B63" s="72" t="s">
        <v>255</v>
      </c>
      <c r="C63" s="50" t="s">
        <v>83</v>
      </c>
      <c r="D63" s="50" t="s">
        <v>118</v>
      </c>
      <c r="E63" s="88" t="s">
        <v>445</v>
      </c>
      <c r="F63" s="50" t="s">
        <v>28</v>
      </c>
      <c r="G63" s="242">
        <v>300000</v>
      </c>
      <c r="H63" s="242">
        <v>300000</v>
      </c>
    </row>
    <row r="64" spans="1:8" ht="13.5" customHeight="1">
      <c r="A64" s="86" t="s">
        <v>284</v>
      </c>
      <c r="B64" s="72" t="s">
        <v>255</v>
      </c>
      <c r="C64" s="72" t="s">
        <v>83</v>
      </c>
      <c r="D64" s="72" t="s">
        <v>63</v>
      </c>
      <c r="E64" s="87" t="s">
        <v>147</v>
      </c>
      <c r="F64" s="72" t="s">
        <v>103</v>
      </c>
      <c r="G64" s="205">
        <f aca="true" t="shared" si="5" ref="G64:H66">G65</f>
        <v>13702522.07</v>
      </c>
      <c r="H64" s="205">
        <f t="shared" si="5"/>
        <v>13702522.07</v>
      </c>
    </row>
    <row r="65" spans="1:8" ht="13.5" customHeight="1">
      <c r="A65" s="161" t="s">
        <v>35</v>
      </c>
      <c r="B65" s="50" t="s">
        <v>255</v>
      </c>
      <c r="C65" s="50" t="s">
        <v>83</v>
      </c>
      <c r="D65" s="50" t="s">
        <v>63</v>
      </c>
      <c r="E65" s="88" t="s">
        <v>149</v>
      </c>
      <c r="F65" s="50" t="s">
        <v>103</v>
      </c>
      <c r="G65" s="242">
        <f t="shared" si="5"/>
        <v>13702522.07</v>
      </c>
      <c r="H65" s="242">
        <f t="shared" si="5"/>
        <v>13702522.07</v>
      </c>
    </row>
    <row r="66" spans="1:8" ht="25.5" customHeight="1">
      <c r="A66" s="160" t="s">
        <v>37</v>
      </c>
      <c r="B66" s="50" t="s">
        <v>255</v>
      </c>
      <c r="C66" s="50" t="s">
        <v>83</v>
      </c>
      <c r="D66" s="50" t="s">
        <v>63</v>
      </c>
      <c r="E66" s="88" t="s">
        <v>148</v>
      </c>
      <c r="F66" s="50" t="s">
        <v>103</v>
      </c>
      <c r="G66" s="242">
        <f t="shared" si="5"/>
        <v>13702522.07</v>
      </c>
      <c r="H66" s="242">
        <f t="shared" si="5"/>
        <v>13702522.07</v>
      </c>
    </row>
    <row r="67" spans="1:8" ht="26.25" customHeight="1">
      <c r="A67" s="43" t="s">
        <v>451</v>
      </c>
      <c r="B67" s="50" t="s">
        <v>255</v>
      </c>
      <c r="C67" s="50" t="s">
        <v>83</v>
      </c>
      <c r="D67" s="50" t="s">
        <v>63</v>
      </c>
      <c r="E67" s="88" t="s">
        <v>159</v>
      </c>
      <c r="F67" s="50" t="s">
        <v>103</v>
      </c>
      <c r="G67" s="242">
        <f>G68+G72</f>
        <v>13702522.07</v>
      </c>
      <c r="H67" s="242">
        <f>H68+H72</f>
        <v>13702522.07</v>
      </c>
    </row>
    <row r="68" spans="1:8" ht="39.75" customHeight="1">
      <c r="A68" s="43" t="s">
        <v>267</v>
      </c>
      <c r="B68" s="50" t="s">
        <v>255</v>
      </c>
      <c r="C68" s="50" t="s">
        <v>83</v>
      </c>
      <c r="D68" s="50" t="s">
        <v>63</v>
      </c>
      <c r="E68" s="88" t="s">
        <v>159</v>
      </c>
      <c r="F68" s="50" t="s">
        <v>189</v>
      </c>
      <c r="G68" s="242">
        <f>G69</f>
        <v>13701522.07</v>
      </c>
      <c r="H68" s="242">
        <f>H69</f>
        <v>13701522.07</v>
      </c>
    </row>
    <row r="69" spans="1:8" ht="12" customHeight="1">
      <c r="A69" s="43" t="s">
        <v>312</v>
      </c>
      <c r="B69" s="50" t="s">
        <v>255</v>
      </c>
      <c r="C69" s="50" t="s">
        <v>83</v>
      </c>
      <c r="D69" s="50" t="s">
        <v>63</v>
      </c>
      <c r="E69" s="88" t="s">
        <v>159</v>
      </c>
      <c r="F69" s="50" t="s">
        <v>269</v>
      </c>
      <c r="G69" s="242">
        <f>G71+G70</f>
        <v>13701522.07</v>
      </c>
      <c r="H69" s="242">
        <f>H71+H70</f>
        <v>13701522.07</v>
      </c>
    </row>
    <row r="70" spans="1:8" ht="14.25" customHeight="1">
      <c r="A70" s="43" t="s">
        <v>462</v>
      </c>
      <c r="B70" s="50" t="s">
        <v>255</v>
      </c>
      <c r="C70" s="50" t="s">
        <v>83</v>
      </c>
      <c r="D70" s="50" t="s">
        <v>63</v>
      </c>
      <c r="E70" s="88" t="s">
        <v>159</v>
      </c>
      <c r="F70" s="50" t="s">
        <v>271</v>
      </c>
      <c r="G70" s="242">
        <v>10499250.63</v>
      </c>
      <c r="H70" s="242">
        <v>10499250.63</v>
      </c>
    </row>
    <row r="71" spans="1:8" ht="28.5" customHeight="1">
      <c r="A71" s="43" t="s">
        <v>285</v>
      </c>
      <c r="B71" s="50" t="s">
        <v>255</v>
      </c>
      <c r="C71" s="50" t="s">
        <v>83</v>
      </c>
      <c r="D71" s="50" t="s">
        <v>63</v>
      </c>
      <c r="E71" s="88" t="s">
        <v>159</v>
      </c>
      <c r="F71" s="50" t="s">
        <v>272</v>
      </c>
      <c r="G71" s="242">
        <v>3202271.44</v>
      </c>
      <c r="H71" s="242">
        <v>3202271.44</v>
      </c>
    </row>
    <row r="72" spans="1:8" ht="13.5" customHeight="1">
      <c r="A72" s="43" t="s">
        <v>179</v>
      </c>
      <c r="B72" s="50" t="s">
        <v>255</v>
      </c>
      <c r="C72" s="50" t="s">
        <v>83</v>
      </c>
      <c r="D72" s="50" t="s">
        <v>63</v>
      </c>
      <c r="E72" s="88" t="s">
        <v>159</v>
      </c>
      <c r="F72" s="50" t="s">
        <v>180</v>
      </c>
      <c r="G72" s="242">
        <f>G73</f>
        <v>1000</v>
      </c>
      <c r="H72" s="242">
        <f>H73</f>
        <v>1000</v>
      </c>
    </row>
    <row r="73" spans="1:8" ht="13.5" customHeight="1">
      <c r="A73" s="43" t="s">
        <v>196</v>
      </c>
      <c r="B73" s="50" t="s">
        <v>255</v>
      </c>
      <c r="C73" s="50" t="s">
        <v>83</v>
      </c>
      <c r="D73" s="50" t="s">
        <v>63</v>
      </c>
      <c r="E73" s="88" t="s">
        <v>159</v>
      </c>
      <c r="F73" s="50" t="s">
        <v>194</v>
      </c>
      <c r="G73" s="242">
        <v>1000</v>
      </c>
      <c r="H73" s="242">
        <v>1000</v>
      </c>
    </row>
    <row r="74" spans="1:8" ht="13.5" customHeight="1">
      <c r="A74" s="86" t="s">
        <v>258</v>
      </c>
      <c r="B74" s="72" t="s">
        <v>255</v>
      </c>
      <c r="C74" s="72" t="s">
        <v>104</v>
      </c>
      <c r="D74" s="72" t="s">
        <v>102</v>
      </c>
      <c r="E74" s="87" t="s">
        <v>147</v>
      </c>
      <c r="F74" s="72" t="s">
        <v>103</v>
      </c>
      <c r="G74" s="203">
        <f>G82+G81+G83</f>
        <v>741400</v>
      </c>
      <c r="H74" s="203">
        <f>H82+H81+H83</f>
        <v>768500</v>
      </c>
    </row>
    <row r="75" spans="1:8" ht="13.5" customHeight="1">
      <c r="A75" s="86" t="s">
        <v>259</v>
      </c>
      <c r="B75" s="50" t="s">
        <v>255</v>
      </c>
      <c r="C75" s="50" t="s">
        <v>104</v>
      </c>
      <c r="D75" s="50" t="s">
        <v>117</v>
      </c>
      <c r="E75" s="88" t="s">
        <v>147</v>
      </c>
      <c r="F75" s="50" t="s">
        <v>103</v>
      </c>
      <c r="G75" s="238">
        <f aca="true" t="shared" si="6" ref="G75:H77">G76</f>
        <v>741400</v>
      </c>
      <c r="H75" s="238">
        <f t="shared" si="6"/>
        <v>768500</v>
      </c>
    </row>
    <row r="76" spans="1:8" ht="13.5" customHeight="1">
      <c r="A76" s="43" t="s">
        <v>35</v>
      </c>
      <c r="B76" s="50" t="s">
        <v>255</v>
      </c>
      <c r="C76" s="50" t="s">
        <v>104</v>
      </c>
      <c r="D76" s="50" t="s">
        <v>117</v>
      </c>
      <c r="E76" s="88" t="s">
        <v>149</v>
      </c>
      <c r="F76" s="50" t="s">
        <v>103</v>
      </c>
      <c r="G76" s="238">
        <f t="shared" si="6"/>
        <v>741400</v>
      </c>
      <c r="H76" s="238">
        <f t="shared" si="6"/>
        <v>768500</v>
      </c>
    </row>
    <row r="77" spans="1:8" ht="24.75" customHeight="1">
      <c r="A77" s="43" t="s">
        <v>455</v>
      </c>
      <c r="B77" s="50" t="s">
        <v>255</v>
      </c>
      <c r="C77" s="50" t="s">
        <v>104</v>
      </c>
      <c r="D77" s="50" t="s">
        <v>117</v>
      </c>
      <c r="E77" s="88" t="s">
        <v>453</v>
      </c>
      <c r="F77" s="50" t="s">
        <v>103</v>
      </c>
      <c r="G77" s="238">
        <f t="shared" si="6"/>
        <v>741400</v>
      </c>
      <c r="H77" s="238">
        <f t="shared" si="6"/>
        <v>768500</v>
      </c>
    </row>
    <row r="78" spans="1:8" ht="25.5" customHeight="1">
      <c r="A78" s="43" t="s">
        <v>454</v>
      </c>
      <c r="B78" s="50" t="s">
        <v>255</v>
      </c>
      <c r="C78" s="50" t="s">
        <v>104</v>
      </c>
      <c r="D78" s="50" t="s">
        <v>117</v>
      </c>
      <c r="E78" s="88" t="s">
        <v>264</v>
      </c>
      <c r="F78" s="50" t="s">
        <v>103</v>
      </c>
      <c r="G78" s="238">
        <f>G79+G83</f>
        <v>741400</v>
      </c>
      <c r="H78" s="238">
        <f>H79+H83</f>
        <v>768500</v>
      </c>
    </row>
    <row r="79" spans="1:8" ht="39" customHeight="1">
      <c r="A79" s="43" t="s">
        <v>190</v>
      </c>
      <c r="B79" s="50" t="s">
        <v>255</v>
      </c>
      <c r="C79" s="50" t="s">
        <v>104</v>
      </c>
      <c r="D79" s="50" t="s">
        <v>117</v>
      </c>
      <c r="E79" s="88" t="s">
        <v>264</v>
      </c>
      <c r="F79" s="50" t="s">
        <v>189</v>
      </c>
      <c r="G79" s="238">
        <f>G80</f>
        <v>680200</v>
      </c>
      <c r="H79" s="238">
        <f>H80</f>
        <v>707300</v>
      </c>
    </row>
    <row r="80" spans="1:8" ht="15" customHeight="1">
      <c r="A80" s="43" t="s">
        <v>191</v>
      </c>
      <c r="B80" s="50" t="s">
        <v>255</v>
      </c>
      <c r="C80" s="50" t="s">
        <v>104</v>
      </c>
      <c r="D80" s="50" t="s">
        <v>117</v>
      </c>
      <c r="E80" s="88" t="s">
        <v>264</v>
      </c>
      <c r="F80" s="50" t="s">
        <v>188</v>
      </c>
      <c r="G80" s="238">
        <f>G81+G82</f>
        <v>680200</v>
      </c>
      <c r="H80" s="238">
        <f>H81+H82</f>
        <v>707300</v>
      </c>
    </row>
    <row r="81" spans="1:8" ht="15" customHeight="1">
      <c r="A81" s="43" t="s">
        <v>467</v>
      </c>
      <c r="B81" s="50" t="s">
        <v>255</v>
      </c>
      <c r="C81" s="50" t="s">
        <v>104</v>
      </c>
      <c r="D81" s="50" t="s">
        <v>117</v>
      </c>
      <c r="E81" s="88" t="s">
        <v>264</v>
      </c>
      <c r="F81" s="50" t="s">
        <v>24</v>
      </c>
      <c r="G81" s="238">
        <v>522427.03</v>
      </c>
      <c r="H81" s="238">
        <v>543241.16</v>
      </c>
    </row>
    <row r="82" spans="1:8" ht="38.25" customHeight="1">
      <c r="A82" s="43" t="s">
        <v>176</v>
      </c>
      <c r="B82" s="50" t="s">
        <v>255</v>
      </c>
      <c r="C82" s="50" t="s">
        <v>104</v>
      </c>
      <c r="D82" s="50" t="s">
        <v>117</v>
      </c>
      <c r="E82" s="88" t="s">
        <v>264</v>
      </c>
      <c r="F82" s="50" t="s">
        <v>192</v>
      </c>
      <c r="G82" s="238">
        <v>157772.97</v>
      </c>
      <c r="H82" s="238">
        <v>164058.84</v>
      </c>
    </row>
    <row r="83" spans="1:8" ht="27" customHeight="1">
      <c r="A83" s="43" t="s">
        <v>181</v>
      </c>
      <c r="B83" s="50" t="s">
        <v>255</v>
      </c>
      <c r="C83" s="50" t="s">
        <v>104</v>
      </c>
      <c r="D83" s="50" t="s">
        <v>117</v>
      </c>
      <c r="E83" s="88" t="s">
        <v>264</v>
      </c>
      <c r="F83" s="50" t="s">
        <v>105</v>
      </c>
      <c r="G83" s="238">
        <f>G84</f>
        <v>61200</v>
      </c>
      <c r="H83" s="238">
        <f>H84</f>
        <v>61200</v>
      </c>
    </row>
    <row r="84" spans="1:8" ht="22.5" customHeight="1">
      <c r="A84" s="43" t="s">
        <v>178</v>
      </c>
      <c r="B84" s="50" t="s">
        <v>255</v>
      </c>
      <c r="C84" s="50" t="s">
        <v>104</v>
      </c>
      <c r="D84" s="50" t="s">
        <v>117</v>
      </c>
      <c r="E84" s="88" t="s">
        <v>264</v>
      </c>
      <c r="F84" s="50" t="s">
        <v>177</v>
      </c>
      <c r="G84" s="238">
        <f>G85</f>
        <v>61200</v>
      </c>
      <c r="H84" s="238">
        <f>H85</f>
        <v>61200</v>
      </c>
    </row>
    <row r="85" spans="1:8" ht="14.25" customHeight="1">
      <c r="A85" s="43" t="s">
        <v>463</v>
      </c>
      <c r="B85" s="50" t="s">
        <v>255</v>
      </c>
      <c r="C85" s="50" t="s">
        <v>104</v>
      </c>
      <c r="D85" s="50" t="s">
        <v>117</v>
      </c>
      <c r="E85" s="88" t="s">
        <v>264</v>
      </c>
      <c r="F85" s="50" t="s">
        <v>26</v>
      </c>
      <c r="G85" s="238">
        <v>61200</v>
      </c>
      <c r="H85" s="238">
        <v>61200</v>
      </c>
    </row>
    <row r="86" spans="1:8" ht="12.75">
      <c r="A86" s="82" t="s">
        <v>140</v>
      </c>
      <c r="B86" s="72" t="s">
        <v>255</v>
      </c>
      <c r="C86" s="72" t="s">
        <v>117</v>
      </c>
      <c r="D86" s="72" t="s">
        <v>102</v>
      </c>
      <c r="E86" s="72" t="s">
        <v>147</v>
      </c>
      <c r="F86" s="72" t="s">
        <v>103</v>
      </c>
      <c r="G86" s="203">
        <f>G87</f>
        <v>50000</v>
      </c>
      <c r="H86" s="203">
        <f>H87</f>
        <v>52000</v>
      </c>
    </row>
    <row r="87" spans="1:8" ht="24.75" customHeight="1">
      <c r="A87" s="82" t="s">
        <v>468</v>
      </c>
      <c r="B87" s="50" t="s">
        <v>255</v>
      </c>
      <c r="C87" s="50" t="s">
        <v>117</v>
      </c>
      <c r="D87" s="50" t="s">
        <v>116</v>
      </c>
      <c r="E87" s="50" t="s">
        <v>147</v>
      </c>
      <c r="F87" s="50" t="s">
        <v>103</v>
      </c>
      <c r="G87" s="238">
        <f>G88</f>
        <v>50000</v>
      </c>
      <c r="H87" s="238">
        <f>H88</f>
        <v>52000</v>
      </c>
    </row>
    <row r="88" spans="1:8" ht="13.5" customHeight="1">
      <c r="A88" s="86" t="s">
        <v>35</v>
      </c>
      <c r="B88" s="50" t="s">
        <v>255</v>
      </c>
      <c r="C88" s="50" t="s">
        <v>117</v>
      </c>
      <c r="D88" s="50" t="s">
        <v>116</v>
      </c>
      <c r="E88" s="88" t="s">
        <v>149</v>
      </c>
      <c r="F88" s="50" t="s">
        <v>103</v>
      </c>
      <c r="G88" s="238">
        <f aca="true" t="shared" si="7" ref="G88:H92">G89</f>
        <v>50000</v>
      </c>
      <c r="H88" s="238">
        <f t="shared" si="7"/>
        <v>52000</v>
      </c>
    </row>
    <row r="89" spans="1:8" ht="24">
      <c r="A89" s="43" t="s">
        <v>37</v>
      </c>
      <c r="B89" s="50" t="s">
        <v>255</v>
      </c>
      <c r="C89" s="50" t="s">
        <v>117</v>
      </c>
      <c r="D89" s="50" t="s">
        <v>116</v>
      </c>
      <c r="E89" s="88" t="s">
        <v>148</v>
      </c>
      <c r="F89" s="50" t="s">
        <v>103</v>
      </c>
      <c r="G89" s="242">
        <f>G90</f>
        <v>50000</v>
      </c>
      <c r="H89" s="242">
        <f>H90</f>
        <v>52000</v>
      </c>
    </row>
    <row r="90" spans="1:8" ht="24">
      <c r="A90" s="90" t="s">
        <v>3</v>
      </c>
      <c r="B90" s="50" t="s">
        <v>255</v>
      </c>
      <c r="C90" s="50" t="s">
        <v>117</v>
      </c>
      <c r="D90" s="50" t="s">
        <v>116</v>
      </c>
      <c r="E90" s="88" t="s">
        <v>154</v>
      </c>
      <c r="F90" s="50" t="s">
        <v>103</v>
      </c>
      <c r="G90" s="242">
        <f t="shared" si="7"/>
        <v>50000</v>
      </c>
      <c r="H90" s="242">
        <f t="shared" si="7"/>
        <v>52000</v>
      </c>
    </row>
    <row r="91" spans="1:8" ht="24">
      <c r="A91" s="43" t="s">
        <v>181</v>
      </c>
      <c r="B91" s="50" t="s">
        <v>255</v>
      </c>
      <c r="C91" s="50" t="s">
        <v>117</v>
      </c>
      <c r="D91" s="50" t="s">
        <v>116</v>
      </c>
      <c r="E91" s="88" t="s">
        <v>154</v>
      </c>
      <c r="F91" s="50" t="s">
        <v>105</v>
      </c>
      <c r="G91" s="242">
        <f t="shared" si="7"/>
        <v>50000</v>
      </c>
      <c r="H91" s="242">
        <f t="shared" si="7"/>
        <v>52000</v>
      </c>
    </row>
    <row r="92" spans="1:8" ht="24">
      <c r="A92" s="43" t="s">
        <v>178</v>
      </c>
      <c r="B92" s="50" t="s">
        <v>255</v>
      </c>
      <c r="C92" s="50" t="s">
        <v>117</v>
      </c>
      <c r="D92" s="50" t="s">
        <v>116</v>
      </c>
      <c r="E92" s="88" t="s">
        <v>154</v>
      </c>
      <c r="F92" s="50" t="s">
        <v>177</v>
      </c>
      <c r="G92" s="242">
        <f t="shared" si="7"/>
        <v>50000</v>
      </c>
      <c r="H92" s="242">
        <f t="shared" si="7"/>
        <v>52000</v>
      </c>
    </row>
    <row r="93" spans="1:8" ht="12.75">
      <c r="A93" s="43" t="s">
        <v>463</v>
      </c>
      <c r="B93" s="50" t="s">
        <v>255</v>
      </c>
      <c r="C93" s="50" t="s">
        <v>117</v>
      </c>
      <c r="D93" s="50" t="s">
        <v>116</v>
      </c>
      <c r="E93" s="88" t="s">
        <v>154</v>
      </c>
      <c r="F93" s="50" t="s">
        <v>26</v>
      </c>
      <c r="G93" s="242">
        <v>50000</v>
      </c>
      <c r="H93" s="242">
        <v>52000</v>
      </c>
    </row>
    <row r="94" spans="1:8" ht="12.75">
      <c r="A94" s="86" t="s">
        <v>33</v>
      </c>
      <c r="B94" s="72" t="s">
        <v>255</v>
      </c>
      <c r="C94" s="72" t="s">
        <v>106</v>
      </c>
      <c r="D94" s="72" t="s">
        <v>102</v>
      </c>
      <c r="E94" s="72" t="s">
        <v>147</v>
      </c>
      <c r="F94" s="72" t="s">
        <v>103</v>
      </c>
      <c r="G94" s="205">
        <f>G96+G106</f>
        <v>70018720.3</v>
      </c>
      <c r="H94" s="205">
        <f>H96+H106</f>
        <v>32473096.08</v>
      </c>
    </row>
    <row r="95" spans="1:8" ht="12.75">
      <c r="A95" s="86" t="s">
        <v>52</v>
      </c>
      <c r="B95" s="72" t="s">
        <v>255</v>
      </c>
      <c r="C95" s="72" t="s">
        <v>106</v>
      </c>
      <c r="D95" s="72" t="s">
        <v>20</v>
      </c>
      <c r="E95" s="72" t="s">
        <v>147</v>
      </c>
      <c r="F95" s="72" t="s">
        <v>103</v>
      </c>
      <c r="G95" s="205">
        <f>G96</f>
        <v>69810720.3</v>
      </c>
      <c r="H95" s="205">
        <f>H96</f>
        <v>32256776.08</v>
      </c>
    </row>
    <row r="96" spans="1:8" ht="12.75">
      <c r="A96" s="59" t="s">
        <v>6</v>
      </c>
      <c r="B96" s="50" t="s">
        <v>255</v>
      </c>
      <c r="C96" s="81" t="s">
        <v>106</v>
      </c>
      <c r="D96" s="81" t="s">
        <v>20</v>
      </c>
      <c r="E96" s="81" t="s">
        <v>147</v>
      </c>
      <c r="F96" s="81" t="s">
        <v>103</v>
      </c>
      <c r="G96" s="242">
        <f>G97+G102</f>
        <v>69810720.3</v>
      </c>
      <c r="H96" s="242">
        <f>H97+H102</f>
        <v>32256776.08</v>
      </c>
    </row>
    <row r="97" spans="1:8" ht="24">
      <c r="A97" s="90" t="s">
        <v>143</v>
      </c>
      <c r="B97" s="50" t="s">
        <v>255</v>
      </c>
      <c r="C97" s="50" t="s">
        <v>106</v>
      </c>
      <c r="D97" s="50" t="s">
        <v>20</v>
      </c>
      <c r="E97" s="88" t="s">
        <v>418</v>
      </c>
      <c r="F97" s="50" t="s">
        <v>103</v>
      </c>
      <c r="G97" s="242">
        <f aca="true" t="shared" si="8" ref="G97:H99">G98</f>
        <v>10303320.3</v>
      </c>
      <c r="H97" s="242">
        <f t="shared" si="8"/>
        <v>13209076.08</v>
      </c>
    </row>
    <row r="98" spans="1:8" ht="13.5" customHeight="1">
      <c r="A98" s="92" t="s">
        <v>133</v>
      </c>
      <c r="B98" s="50" t="s">
        <v>255</v>
      </c>
      <c r="C98" s="50" t="s">
        <v>106</v>
      </c>
      <c r="D98" s="50" t="s">
        <v>20</v>
      </c>
      <c r="E98" s="88" t="s">
        <v>419</v>
      </c>
      <c r="F98" s="50" t="s">
        <v>103</v>
      </c>
      <c r="G98" s="242">
        <f t="shared" si="8"/>
        <v>10303320.3</v>
      </c>
      <c r="H98" s="242">
        <f t="shared" si="8"/>
        <v>13209076.08</v>
      </c>
    </row>
    <row r="99" spans="1:8" ht="24">
      <c r="A99" s="43" t="s">
        <v>181</v>
      </c>
      <c r="B99" s="50" t="s">
        <v>255</v>
      </c>
      <c r="C99" s="50" t="s">
        <v>106</v>
      </c>
      <c r="D99" s="50" t="s">
        <v>20</v>
      </c>
      <c r="E99" s="88" t="s">
        <v>419</v>
      </c>
      <c r="F99" s="50" t="s">
        <v>105</v>
      </c>
      <c r="G99" s="242">
        <f t="shared" si="8"/>
        <v>10303320.3</v>
      </c>
      <c r="H99" s="242">
        <f t="shared" si="8"/>
        <v>13209076.08</v>
      </c>
    </row>
    <row r="100" spans="1:8" ht="24">
      <c r="A100" s="43" t="s">
        <v>178</v>
      </c>
      <c r="B100" s="50" t="s">
        <v>255</v>
      </c>
      <c r="C100" s="50" t="s">
        <v>106</v>
      </c>
      <c r="D100" s="50" t="s">
        <v>20</v>
      </c>
      <c r="E100" s="88" t="s">
        <v>419</v>
      </c>
      <c r="F100" s="50" t="s">
        <v>177</v>
      </c>
      <c r="G100" s="242">
        <f>G101</f>
        <v>10303320.3</v>
      </c>
      <c r="H100" s="242">
        <f>H101</f>
        <v>13209076.08</v>
      </c>
    </row>
    <row r="101" spans="1:8" ht="13.5" customHeight="1">
      <c r="A101" s="43" t="s">
        <v>463</v>
      </c>
      <c r="B101" s="50" t="s">
        <v>255</v>
      </c>
      <c r="C101" s="50" t="s">
        <v>106</v>
      </c>
      <c r="D101" s="50" t="s">
        <v>20</v>
      </c>
      <c r="E101" s="88" t="s">
        <v>419</v>
      </c>
      <c r="F101" s="50" t="s">
        <v>26</v>
      </c>
      <c r="G101" s="242">
        <v>10303320.3</v>
      </c>
      <c r="H101" s="242">
        <v>13209076.08</v>
      </c>
    </row>
    <row r="102" spans="1:8" ht="38.25" customHeight="1">
      <c r="A102" s="86" t="s">
        <v>479</v>
      </c>
      <c r="B102" s="72" t="s">
        <v>255</v>
      </c>
      <c r="C102" s="72" t="s">
        <v>106</v>
      </c>
      <c r="D102" s="72" t="s">
        <v>20</v>
      </c>
      <c r="E102" s="87" t="s">
        <v>483</v>
      </c>
      <c r="F102" s="72" t="s">
        <v>103</v>
      </c>
      <c r="G102" s="205">
        <f aca="true" t="shared" si="9" ref="G102:H104">G103</f>
        <v>59507400</v>
      </c>
      <c r="H102" s="205">
        <f t="shared" si="9"/>
        <v>19047700</v>
      </c>
    </row>
    <row r="103" spans="1:8" ht="25.5" customHeight="1">
      <c r="A103" s="160" t="s">
        <v>502</v>
      </c>
      <c r="B103" s="50" t="s">
        <v>255</v>
      </c>
      <c r="C103" s="50" t="s">
        <v>106</v>
      </c>
      <c r="D103" s="50" t="s">
        <v>20</v>
      </c>
      <c r="E103" s="88" t="s">
        <v>483</v>
      </c>
      <c r="F103" s="50" t="s">
        <v>505</v>
      </c>
      <c r="G103" s="242">
        <f t="shared" si="9"/>
        <v>59507400</v>
      </c>
      <c r="H103" s="242">
        <f t="shared" si="9"/>
        <v>19047700</v>
      </c>
    </row>
    <row r="104" spans="1:8" ht="13.5" customHeight="1">
      <c r="A104" s="160" t="s">
        <v>503</v>
      </c>
      <c r="B104" s="50" t="s">
        <v>255</v>
      </c>
      <c r="C104" s="50" t="s">
        <v>106</v>
      </c>
      <c r="D104" s="50" t="s">
        <v>20</v>
      </c>
      <c r="E104" s="88" t="s">
        <v>483</v>
      </c>
      <c r="F104" s="50" t="s">
        <v>506</v>
      </c>
      <c r="G104" s="242">
        <f t="shared" si="9"/>
        <v>59507400</v>
      </c>
      <c r="H104" s="242">
        <f t="shared" si="9"/>
        <v>19047700</v>
      </c>
    </row>
    <row r="105" spans="1:8" ht="23.25" customHeight="1">
      <c r="A105" s="160" t="s">
        <v>504</v>
      </c>
      <c r="B105" s="50" t="s">
        <v>255</v>
      </c>
      <c r="C105" s="50" t="s">
        <v>106</v>
      </c>
      <c r="D105" s="50" t="s">
        <v>20</v>
      </c>
      <c r="E105" s="88" t="s">
        <v>483</v>
      </c>
      <c r="F105" s="50" t="s">
        <v>507</v>
      </c>
      <c r="G105" s="242">
        <v>59507400</v>
      </c>
      <c r="H105" s="242">
        <v>19047700</v>
      </c>
    </row>
    <row r="106" spans="1:8" ht="12.75">
      <c r="A106" s="86" t="s">
        <v>34</v>
      </c>
      <c r="B106" s="72" t="s">
        <v>255</v>
      </c>
      <c r="C106" s="72" t="s">
        <v>106</v>
      </c>
      <c r="D106" s="72" t="s">
        <v>131</v>
      </c>
      <c r="E106" s="72" t="s">
        <v>147</v>
      </c>
      <c r="F106" s="72" t="s">
        <v>103</v>
      </c>
      <c r="G106" s="205">
        <f aca="true" t="shared" si="10" ref="G106:H111">G107</f>
        <v>208000</v>
      </c>
      <c r="H106" s="205">
        <f t="shared" si="10"/>
        <v>216320</v>
      </c>
    </row>
    <row r="107" spans="1:8" ht="13.5" customHeight="1">
      <c r="A107" s="86" t="s">
        <v>35</v>
      </c>
      <c r="B107" s="50" t="s">
        <v>255</v>
      </c>
      <c r="C107" s="50" t="s">
        <v>106</v>
      </c>
      <c r="D107" s="50" t="s">
        <v>131</v>
      </c>
      <c r="E107" s="88" t="s">
        <v>149</v>
      </c>
      <c r="F107" s="50" t="s">
        <v>103</v>
      </c>
      <c r="G107" s="242">
        <f t="shared" si="10"/>
        <v>208000</v>
      </c>
      <c r="H107" s="242">
        <f t="shared" si="10"/>
        <v>216320</v>
      </c>
    </row>
    <row r="108" spans="1:8" ht="24">
      <c r="A108" s="43" t="s">
        <v>37</v>
      </c>
      <c r="B108" s="50" t="s">
        <v>255</v>
      </c>
      <c r="C108" s="50" t="s">
        <v>106</v>
      </c>
      <c r="D108" s="50" t="s">
        <v>131</v>
      </c>
      <c r="E108" s="88" t="s">
        <v>148</v>
      </c>
      <c r="F108" s="50" t="s">
        <v>103</v>
      </c>
      <c r="G108" s="242">
        <f t="shared" si="10"/>
        <v>208000</v>
      </c>
      <c r="H108" s="242">
        <f t="shared" si="10"/>
        <v>216320</v>
      </c>
    </row>
    <row r="109" spans="1:8" ht="24">
      <c r="A109" s="90" t="s">
        <v>143</v>
      </c>
      <c r="B109" s="50" t="s">
        <v>255</v>
      </c>
      <c r="C109" s="50" t="s">
        <v>106</v>
      </c>
      <c r="D109" s="50" t="s">
        <v>131</v>
      </c>
      <c r="E109" s="88" t="s">
        <v>150</v>
      </c>
      <c r="F109" s="50" t="s">
        <v>103</v>
      </c>
      <c r="G109" s="242">
        <f t="shared" si="10"/>
        <v>208000</v>
      </c>
      <c r="H109" s="242">
        <f t="shared" si="10"/>
        <v>216320</v>
      </c>
    </row>
    <row r="110" spans="1:8" ht="12.75">
      <c r="A110" s="92" t="s">
        <v>133</v>
      </c>
      <c r="B110" s="50" t="s">
        <v>255</v>
      </c>
      <c r="C110" s="50" t="s">
        <v>106</v>
      </c>
      <c r="D110" s="50" t="s">
        <v>131</v>
      </c>
      <c r="E110" s="49" t="s">
        <v>155</v>
      </c>
      <c r="F110" s="50" t="s">
        <v>103</v>
      </c>
      <c r="G110" s="242">
        <f>G111</f>
        <v>208000</v>
      </c>
      <c r="H110" s="242">
        <f>H111</f>
        <v>216320</v>
      </c>
    </row>
    <row r="111" spans="1:8" ht="24">
      <c r="A111" s="43" t="s">
        <v>181</v>
      </c>
      <c r="B111" s="50" t="s">
        <v>255</v>
      </c>
      <c r="C111" s="50" t="s">
        <v>106</v>
      </c>
      <c r="D111" s="50" t="s">
        <v>131</v>
      </c>
      <c r="E111" s="49" t="s">
        <v>155</v>
      </c>
      <c r="F111" s="50" t="s">
        <v>105</v>
      </c>
      <c r="G111" s="242">
        <f t="shared" si="10"/>
        <v>208000</v>
      </c>
      <c r="H111" s="242">
        <f t="shared" si="10"/>
        <v>216320</v>
      </c>
    </row>
    <row r="112" spans="1:8" ht="24">
      <c r="A112" s="43" t="s">
        <v>178</v>
      </c>
      <c r="B112" s="50" t="s">
        <v>255</v>
      </c>
      <c r="C112" s="50" t="s">
        <v>106</v>
      </c>
      <c r="D112" s="50" t="s">
        <v>131</v>
      </c>
      <c r="E112" s="49" t="s">
        <v>155</v>
      </c>
      <c r="F112" s="50" t="s">
        <v>177</v>
      </c>
      <c r="G112" s="242">
        <f>G113</f>
        <v>208000</v>
      </c>
      <c r="H112" s="242">
        <f>H113</f>
        <v>216320</v>
      </c>
    </row>
    <row r="113" spans="1:8" ht="12.75">
      <c r="A113" s="43" t="s">
        <v>463</v>
      </c>
      <c r="B113" s="50" t="s">
        <v>255</v>
      </c>
      <c r="C113" s="50" t="s">
        <v>106</v>
      </c>
      <c r="D113" s="50" t="s">
        <v>131</v>
      </c>
      <c r="E113" s="49" t="s">
        <v>155</v>
      </c>
      <c r="F113" s="50" t="s">
        <v>26</v>
      </c>
      <c r="G113" s="242">
        <v>208000</v>
      </c>
      <c r="H113" s="242">
        <v>216320</v>
      </c>
    </row>
    <row r="114" spans="1:8" ht="12.75">
      <c r="A114" s="93" t="s">
        <v>111</v>
      </c>
      <c r="B114" s="72" t="s">
        <v>255</v>
      </c>
      <c r="C114" s="78" t="s">
        <v>84</v>
      </c>
      <c r="D114" s="78" t="s">
        <v>102</v>
      </c>
      <c r="E114" s="72" t="s">
        <v>147</v>
      </c>
      <c r="F114" s="78" t="s">
        <v>103</v>
      </c>
      <c r="G114" s="205">
        <f>G115+G128+G135</f>
        <v>4919348</v>
      </c>
      <c r="H114" s="205">
        <f>H115+H128+H135</f>
        <v>5038478.92</v>
      </c>
    </row>
    <row r="115" spans="1:8" ht="12.75">
      <c r="A115" s="93" t="s">
        <v>81</v>
      </c>
      <c r="B115" s="72" t="s">
        <v>255</v>
      </c>
      <c r="C115" s="78" t="s">
        <v>84</v>
      </c>
      <c r="D115" s="78" t="s">
        <v>83</v>
      </c>
      <c r="E115" s="78" t="s">
        <v>147</v>
      </c>
      <c r="F115" s="78" t="s">
        <v>103</v>
      </c>
      <c r="G115" s="205">
        <f>G122+G123</f>
        <v>253448</v>
      </c>
      <c r="H115" s="205">
        <f>H116</f>
        <v>263586.92</v>
      </c>
    </row>
    <row r="116" spans="1:8" ht="14.25" customHeight="1">
      <c r="A116" s="86" t="s">
        <v>35</v>
      </c>
      <c r="B116" s="50" t="s">
        <v>255</v>
      </c>
      <c r="C116" s="50" t="s">
        <v>84</v>
      </c>
      <c r="D116" s="50" t="s">
        <v>83</v>
      </c>
      <c r="E116" s="88" t="s">
        <v>149</v>
      </c>
      <c r="F116" s="81" t="s">
        <v>103</v>
      </c>
      <c r="G116" s="242">
        <f aca="true" t="shared" si="11" ref="G116:H121">G117</f>
        <v>253448</v>
      </c>
      <c r="H116" s="242">
        <f t="shared" si="11"/>
        <v>263586.92</v>
      </c>
    </row>
    <row r="117" spans="1:8" ht="24">
      <c r="A117" s="43" t="s">
        <v>37</v>
      </c>
      <c r="B117" s="50" t="s">
        <v>255</v>
      </c>
      <c r="C117" s="50" t="s">
        <v>84</v>
      </c>
      <c r="D117" s="50" t="s">
        <v>83</v>
      </c>
      <c r="E117" s="88" t="s">
        <v>148</v>
      </c>
      <c r="F117" s="81" t="s">
        <v>103</v>
      </c>
      <c r="G117" s="242">
        <f t="shared" si="11"/>
        <v>253448</v>
      </c>
      <c r="H117" s="242">
        <f t="shared" si="11"/>
        <v>263586.92</v>
      </c>
    </row>
    <row r="118" spans="1:8" ht="24">
      <c r="A118" s="90" t="s">
        <v>143</v>
      </c>
      <c r="B118" s="50" t="s">
        <v>255</v>
      </c>
      <c r="C118" s="50" t="s">
        <v>84</v>
      </c>
      <c r="D118" s="50" t="s">
        <v>83</v>
      </c>
      <c r="E118" s="88" t="s">
        <v>150</v>
      </c>
      <c r="F118" s="81" t="s">
        <v>103</v>
      </c>
      <c r="G118" s="242">
        <f>G119+G123</f>
        <v>253448</v>
      </c>
      <c r="H118" s="242">
        <f>H119+H123</f>
        <v>263586.92</v>
      </c>
    </row>
    <row r="119" spans="1:8" ht="23.25" customHeight="1">
      <c r="A119" s="90" t="s">
        <v>318</v>
      </c>
      <c r="B119" s="50" t="s">
        <v>255</v>
      </c>
      <c r="C119" s="81" t="s">
        <v>84</v>
      </c>
      <c r="D119" s="81" t="s">
        <v>83</v>
      </c>
      <c r="E119" s="88" t="s">
        <v>317</v>
      </c>
      <c r="F119" s="81" t="s">
        <v>103</v>
      </c>
      <c r="G119" s="242">
        <f t="shared" si="11"/>
        <v>45448</v>
      </c>
      <c r="H119" s="242">
        <f t="shared" si="11"/>
        <v>47266.92</v>
      </c>
    </row>
    <row r="120" spans="1:8" ht="24">
      <c r="A120" s="90" t="s">
        <v>181</v>
      </c>
      <c r="B120" s="50" t="s">
        <v>255</v>
      </c>
      <c r="C120" s="81" t="s">
        <v>84</v>
      </c>
      <c r="D120" s="81" t="s">
        <v>83</v>
      </c>
      <c r="E120" s="88" t="s">
        <v>317</v>
      </c>
      <c r="F120" s="81" t="s">
        <v>105</v>
      </c>
      <c r="G120" s="242">
        <f t="shared" si="11"/>
        <v>45448</v>
      </c>
      <c r="H120" s="242">
        <f t="shared" si="11"/>
        <v>47266.92</v>
      </c>
    </row>
    <row r="121" spans="1:8" ht="24">
      <c r="A121" s="90" t="s">
        <v>178</v>
      </c>
      <c r="B121" s="50" t="s">
        <v>255</v>
      </c>
      <c r="C121" s="81" t="s">
        <v>84</v>
      </c>
      <c r="D121" s="81" t="s">
        <v>83</v>
      </c>
      <c r="E121" s="88" t="s">
        <v>317</v>
      </c>
      <c r="F121" s="81" t="s">
        <v>177</v>
      </c>
      <c r="G121" s="242">
        <f t="shared" si="11"/>
        <v>45448</v>
      </c>
      <c r="H121" s="242">
        <f t="shared" si="11"/>
        <v>47266.92</v>
      </c>
    </row>
    <row r="122" spans="1:8" ht="12.75">
      <c r="A122" s="43" t="s">
        <v>463</v>
      </c>
      <c r="B122" s="50" t="s">
        <v>255</v>
      </c>
      <c r="C122" s="81" t="s">
        <v>84</v>
      </c>
      <c r="D122" s="81" t="s">
        <v>83</v>
      </c>
      <c r="E122" s="88" t="s">
        <v>317</v>
      </c>
      <c r="F122" s="50" t="s">
        <v>26</v>
      </c>
      <c r="G122" s="242">
        <v>45448</v>
      </c>
      <c r="H122" s="242">
        <v>47266.92</v>
      </c>
    </row>
    <row r="123" spans="1:8" ht="15" customHeight="1">
      <c r="A123" s="160" t="s">
        <v>410</v>
      </c>
      <c r="B123" s="50" t="s">
        <v>255</v>
      </c>
      <c r="C123" s="81" t="s">
        <v>84</v>
      </c>
      <c r="D123" s="81" t="s">
        <v>83</v>
      </c>
      <c r="E123" s="88" t="s">
        <v>411</v>
      </c>
      <c r="F123" s="50" t="s">
        <v>103</v>
      </c>
      <c r="G123" s="242">
        <f>G124</f>
        <v>208000</v>
      </c>
      <c r="H123" s="242">
        <f>H124</f>
        <v>216320</v>
      </c>
    </row>
    <row r="124" spans="1:8" ht="27" customHeight="1">
      <c r="A124" s="160" t="s">
        <v>181</v>
      </c>
      <c r="B124" s="50" t="s">
        <v>255</v>
      </c>
      <c r="C124" s="81" t="s">
        <v>84</v>
      </c>
      <c r="D124" s="81" t="s">
        <v>83</v>
      </c>
      <c r="E124" s="88" t="s">
        <v>411</v>
      </c>
      <c r="F124" s="50" t="s">
        <v>105</v>
      </c>
      <c r="G124" s="242">
        <f>G125</f>
        <v>208000</v>
      </c>
      <c r="H124" s="242">
        <f>H125</f>
        <v>216320</v>
      </c>
    </row>
    <row r="125" spans="1:8" ht="27" customHeight="1">
      <c r="A125" s="160" t="s">
        <v>178</v>
      </c>
      <c r="B125" s="50" t="s">
        <v>255</v>
      </c>
      <c r="C125" s="81" t="s">
        <v>84</v>
      </c>
      <c r="D125" s="81" t="s">
        <v>83</v>
      </c>
      <c r="E125" s="88" t="s">
        <v>411</v>
      </c>
      <c r="F125" s="50" t="s">
        <v>177</v>
      </c>
      <c r="G125" s="242">
        <f>G126+G127</f>
        <v>208000</v>
      </c>
      <c r="H125" s="242">
        <f>H126+H127</f>
        <v>216320</v>
      </c>
    </row>
    <row r="126" spans="1:8" ht="15" customHeight="1">
      <c r="A126" s="160" t="s">
        <v>463</v>
      </c>
      <c r="B126" s="50" t="s">
        <v>255</v>
      </c>
      <c r="C126" s="81" t="s">
        <v>84</v>
      </c>
      <c r="D126" s="81" t="s">
        <v>83</v>
      </c>
      <c r="E126" s="88" t="s">
        <v>411</v>
      </c>
      <c r="F126" s="50" t="s">
        <v>26</v>
      </c>
      <c r="G126" s="242">
        <v>20800</v>
      </c>
      <c r="H126" s="242">
        <v>21632</v>
      </c>
    </row>
    <row r="127" spans="1:8" ht="15" customHeight="1">
      <c r="A127" s="160" t="s">
        <v>460</v>
      </c>
      <c r="B127" s="50" t="s">
        <v>255</v>
      </c>
      <c r="C127" s="81" t="s">
        <v>84</v>
      </c>
      <c r="D127" s="81" t="s">
        <v>83</v>
      </c>
      <c r="E127" s="88" t="s">
        <v>411</v>
      </c>
      <c r="F127" s="50" t="s">
        <v>459</v>
      </c>
      <c r="G127" s="242">
        <v>187200</v>
      </c>
      <c r="H127" s="242">
        <v>194688</v>
      </c>
    </row>
    <row r="128" spans="1:8" ht="12.75">
      <c r="A128" s="59" t="s">
        <v>82</v>
      </c>
      <c r="B128" s="72" t="s">
        <v>255</v>
      </c>
      <c r="C128" s="72" t="s">
        <v>84</v>
      </c>
      <c r="D128" s="72" t="s">
        <v>104</v>
      </c>
      <c r="E128" s="78" t="s">
        <v>147</v>
      </c>
      <c r="F128" s="78" t="s">
        <v>103</v>
      </c>
      <c r="G128" s="205">
        <f>G129</f>
        <v>31200</v>
      </c>
      <c r="H128" s="205">
        <f>H129</f>
        <v>32448</v>
      </c>
    </row>
    <row r="129" spans="1:8" ht="13.5" customHeight="1">
      <c r="A129" s="86" t="s">
        <v>35</v>
      </c>
      <c r="B129" s="50" t="s">
        <v>255</v>
      </c>
      <c r="C129" s="50" t="s">
        <v>84</v>
      </c>
      <c r="D129" s="50" t="s">
        <v>104</v>
      </c>
      <c r="E129" s="88" t="s">
        <v>149</v>
      </c>
      <c r="F129" s="81" t="s">
        <v>103</v>
      </c>
      <c r="G129" s="242">
        <f>+G130</f>
        <v>31200</v>
      </c>
      <c r="H129" s="242">
        <f>+H130</f>
        <v>32448</v>
      </c>
    </row>
    <row r="130" spans="1:8" ht="24">
      <c r="A130" s="43" t="s">
        <v>37</v>
      </c>
      <c r="B130" s="50" t="s">
        <v>255</v>
      </c>
      <c r="C130" s="50" t="s">
        <v>84</v>
      </c>
      <c r="D130" s="50" t="s">
        <v>104</v>
      </c>
      <c r="E130" s="88" t="s">
        <v>148</v>
      </c>
      <c r="F130" s="81" t="s">
        <v>103</v>
      </c>
      <c r="G130" s="242">
        <f>G131</f>
        <v>31200</v>
      </c>
      <c r="H130" s="242">
        <f>H131</f>
        <v>32448</v>
      </c>
    </row>
    <row r="131" spans="1:8" ht="12.75">
      <c r="A131" s="92" t="s">
        <v>133</v>
      </c>
      <c r="B131" s="50" t="s">
        <v>255</v>
      </c>
      <c r="C131" s="50" t="s">
        <v>84</v>
      </c>
      <c r="D131" s="50" t="s">
        <v>104</v>
      </c>
      <c r="E131" s="49" t="s">
        <v>155</v>
      </c>
      <c r="F131" s="81" t="s">
        <v>103</v>
      </c>
      <c r="G131" s="242">
        <f aca="true" t="shared" si="12" ref="G131:H133">G132</f>
        <v>31200</v>
      </c>
      <c r="H131" s="242">
        <f t="shared" si="12"/>
        <v>32448</v>
      </c>
    </row>
    <row r="132" spans="1:8" ht="24">
      <c r="A132" s="43" t="s">
        <v>181</v>
      </c>
      <c r="B132" s="50" t="s">
        <v>255</v>
      </c>
      <c r="C132" s="50" t="s">
        <v>84</v>
      </c>
      <c r="D132" s="50" t="s">
        <v>104</v>
      </c>
      <c r="E132" s="49" t="s">
        <v>155</v>
      </c>
      <c r="F132" s="81" t="s">
        <v>105</v>
      </c>
      <c r="G132" s="242">
        <f t="shared" si="12"/>
        <v>31200</v>
      </c>
      <c r="H132" s="242">
        <f t="shared" si="12"/>
        <v>32448</v>
      </c>
    </row>
    <row r="133" spans="1:8" ht="24">
      <c r="A133" s="43" t="s">
        <v>178</v>
      </c>
      <c r="B133" s="50" t="s">
        <v>255</v>
      </c>
      <c r="C133" s="50" t="s">
        <v>84</v>
      </c>
      <c r="D133" s="50" t="s">
        <v>104</v>
      </c>
      <c r="E133" s="49" t="s">
        <v>155</v>
      </c>
      <c r="F133" s="81" t="s">
        <v>177</v>
      </c>
      <c r="G133" s="242">
        <f t="shared" si="12"/>
        <v>31200</v>
      </c>
      <c r="H133" s="242">
        <f t="shared" si="12"/>
        <v>32448</v>
      </c>
    </row>
    <row r="134" spans="1:8" ht="12.75">
      <c r="A134" s="43" t="s">
        <v>463</v>
      </c>
      <c r="B134" s="50" t="s">
        <v>255</v>
      </c>
      <c r="C134" s="81" t="s">
        <v>84</v>
      </c>
      <c r="D134" s="81" t="s">
        <v>104</v>
      </c>
      <c r="E134" s="49" t="s">
        <v>155</v>
      </c>
      <c r="F134" s="50" t="s">
        <v>26</v>
      </c>
      <c r="G134" s="242">
        <v>31200</v>
      </c>
      <c r="H134" s="242">
        <v>32448</v>
      </c>
    </row>
    <row r="135" spans="1:8" ht="12.75">
      <c r="A135" s="86" t="s">
        <v>112</v>
      </c>
      <c r="B135" s="72" t="s">
        <v>255</v>
      </c>
      <c r="C135" s="72" t="s">
        <v>84</v>
      </c>
      <c r="D135" s="72" t="s">
        <v>117</v>
      </c>
      <c r="E135" s="72" t="s">
        <v>147</v>
      </c>
      <c r="F135" s="72" t="s">
        <v>103</v>
      </c>
      <c r="G135" s="205">
        <f>G136</f>
        <v>4634700</v>
      </c>
      <c r="H135" s="205">
        <f>H136</f>
        <v>4742444</v>
      </c>
    </row>
    <row r="136" spans="1:8" ht="13.5" customHeight="1">
      <c r="A136" s="86" t="s">
        <v>35</v>
      </c>
      <c r="B136" s="50" t="s">
        <v>255</v>
      </c>
      <c r="C136" s="50" t="s">
        <v>84</v>
      </c>
      <c r="D136" s="50" t="s">
        <v>117</v>
      </c>
      <c r="E136" s="88" t="s">
        <v>149</v>
      </c>
      <c r="F136" s="50" t="s">
        <v>103</v>
      </c>
      <c r="G136" s="242">
        <f>G138+G143+G147+G151</f>
        <v>4634700</v>
      </c>
      <c r="H136" s="242">
        <f>H137+H151</f>
        <v>4742444</v>
      </c>
    </row>
    <row r="137" spans="1:8" ht="24">
      <c r="A137" s="43" t="s">
        <v>37</v>
      </c>
      <c r="B137" s="50" t="s">
        <v>255</v>
      </c>
      <c r="C137" s="50" t="s">
        <v>84</v>
      </c>
      <c r="D137" s="50" t="s">
        <v>117</v>
      </c>
      <c r="E137" s="88" t="s">
        <v>148</v>
      </c>
      <c r="F137" s="50" t="s">
        <v>103</v>
      </c>
      <c r="G137" s="242">
        <f>G138+G143+G147</f>
        <v>2693600</v>
      </c>
      <c r="H137" s="242">
        <f>H138+H143+H147</f>
        <v>2801344</v>
      </c>
    </row>
    <row r="138" spans="1:8" ht="15.75" customHeight="1">
      <c r="A138" s="86" t="s">
        <v>114</v>
      </c>
      <c r="B138" s="50" t="s">
        <v>255</v>
      </c>
      <c r="C138" s="50" t="s">
        <v>84</v>
      </c>
      <c r="D138" s="50" t="s">
        <v>117</v>
      </c>
      <c r="E138" s="88" t="s">
        <v>157</v>
      </c>
      <c r="F138" s="50" t="s">
        <v>103</v>
      </c>
      <c r="G138" s="242">
        <f>G139</f>
        <v>1768000</v>
      </c>
      <c r="H138" s="242">
        <f>H139</f>
        <v>1838720</v>
      </c>
    </row>
    <row r="139" spans="1:8" ht="24">
      <c r="A139" s="43" t="s">
        <v>181</v>
      </c>
      <c r="B139" s="50" t="s">
        <v>255</v>
      </c>
      <c r="C139" s="50" t="s">
        <v>84</v>
      </c>
      <c r="D139" s="50" t="s">
        <v>117</v>
      </c>
      <c r="E139" s="88" t="s">
        <v>157</v>
      </c>
      <c r="F139" s="50" t="s">
        <v>105</v>
      </c>
      <c r="G139" s="242">
        <f>G140</f>
        <v>1768000</v>
      </c>
      <c r="H139" s="242">
        <f>H140</f>
        <v>1838720</v>
      </c>
    </row>
    <row r="140" spans="1:8" ht="24">
      <c r="A140" s="43" t="s">
        <v>178</v>
      </c>
      <c r="B140" s="50" t="s">
        <v>255</v>
      </c>
      <c r="C140" s="50" t="s">
        <v>84</v>
      </c>
      <c r="D140" s="50" t="s">
        <v>117</v>
      </c>
      <c r="E140" s="88" t="s">
        <v>157</v>
      </c>
      <c r="F140" s="50" t="s">
        <v>177</v>
      </c>
      <c r="G140" s="242">
        <f>G141+G142</f>
        <v>1768000</v>
      </c>
      <c r="H140" s="242">
        <f>H141+H142</f>
        <v>1838720</v>
      </c>
    </row>
    <row r="141" spans="1:8" ht="13.5" customHeight="1">
      <c r="A141" s="43" t="s">
        <v>463</v>
      </c>
      <c r="B141" s="50" t="s">
        <v>255</v>
      </c>
      <c r="C141" s="50" t="s">
        <v>84</v>
      </c>
      <c r="D141" s="50" t="s">
        <v>117</v>
      </c>
      <c r="E141" s="88" t="s">
        <v>157</v>
      </c>
      <c r="F141" s="50" t="s">
        <v>26</v>
      </c>
      <c r="G141" s="242">
        <v>104000</v>
      </c>
      <c r="H141" s="242">
        <v>108160</v>
      </c>
    </row>
    <row r="142" spans="1:8" ht="13.5" customHeight="1">
      <c r="A142" s="43" t="s">
        <v>460</v>
      </c>
      <c r="B142" s="50" t="s">
        <v>255</v>
      </c>
      <c r="C142" s="50" t="s">
        <v>84</v>
      </c>
      <c r="D142" s="50" t="s">
        <v>117</v>
      </c>
      <c r="E142" s="88" t="s">
        <v>157</v>
      </c>
      <c r="F142" s="50" t="s">
        <v>459</v>
      </c>
      <c r="G142" s="242">
        <v>1664000</v>
      </c>
      <c r="H142" s="242">
        <v>1730560</v>
      </c>
    </row>
    <row r="143" spans="1:8" ht="18.75" customHeight="1">
      <c r="A143" s="161" t="s">
        <v>412</v>
      </c>
      <c r="B143" s="50" t="s">
        <v>255</v>
      </c>
      <c r="C143" s="50" t="s">
        <v>84</v>
      </c>
      <c r="D143" s="50" t="s">
        <v>117</v>
      </c>
      <c r="E143" s="88" t="s">
        <v>413</v>
      </c>
      <c r="F143" s="50" t="s">
        <v>103</v>
      </c>
      <c r="G143" s="242">
        <f aca="true" t="shared" si="13" ref="G143:H145">G144</f>
        <v>717600</v>
      </c>
      <c r="H143" s="242">
        <f t="shared" si="13"/>
        <v>746304</v>
      </c>
    </row>
    <row r="144" spans="1:8" ht="27.75" customHeight="1">
      <c r="A144" s="160" t="s">
        <v>181</v>
      </c>
      <c r="B144" s="50" t="s">
        <v>255</v>
      </c>
      <c r="C144" s="50" t="s">
        <v>84</v>
      </c>
      <c r="D144" s="50" t="s">
        <v>117</v>
      </c>
      <c r="E144" s="88" t="s">
        <v>413</v>
      </c>
      <c r="F144" s="50" t="s">
        <v>105</v>
      </c>
      <c r="G144" s="242">
        <f t="shared" si="13"/>
        <v>717600</v>
      </c>
      <c r="H144" s="242">
        <f t="shared" si="13"/>
        <v>746304</v>
      </c>
    </row>
    <row r="145" spans="1:8" ht="27.75" customHeight="1">
      <c r="A145" s="160" t="s">
        <v>178</v>
      </c>
      <c r="B145" s="50" t="s">
        <v>255</v>
      </c>
      <c r="C145" s="50" t="s">
        <v>84</v>
      </c>
      <c r="D145" s="50" t="s">
        <v>117</v>
      </c>
      <c r="E145" s="88" t="s">
        <v>413</v>
      </c>
      <c r="F145" s="50" t="s">
        <v>177</v>
      </c>
      <c r="G145" s="242">
        <f t="shared" si="13"/>
        <v>717600</v>
      </c>
      <c r="H145" s="242">
        <f t="shared" si="13"/>
        <v>746304</v>
      </c>
    </row>
    <row r="146" spans="1:8" ht="15.75" customHeight="1">
      <c r="A146" s="43" t="s">
        <v>463</v>
      </c>
      <c r="B146" s="50" t="s">
        <v>255</v>
      </c>
      <c r="C146" s="50" t="s">
        <v>84</v>
      </c>
      <c r="D146" s="50" t="s">
        <v>117</v>
      </c>
      <c r="E146" s="88" t="s">
        <v>413</v>
      </c>
      <c r="F146" s="50" t="s">
        <v>26</v>
      </c>
      <c r="G146" s="242">
        <v>717600</v>
      </c>
      <c r="H146" s="242">
        <v>746304</v>
      </c>
    </row>
    <row r="147" spans="1:8" ht="27" customHeight="1">
      <c r="A147" s="86" t="s">
        <v>113</v>
      </c>
      <c r="B147" s="72" t="s">
        <v>255</v>
      </c>
      <c r="C147" s="72" t="s">
        <v>84</v>
      </c>
      <c r="D147" s="72" t="s">
        <v>117</v>
      </c>
      <c r="E147" s="91" t="s">
        <v>158</v>
      </c>
      <c r="F147" s="72" t="s">
        <v>103</v>
      </c>
      <c r="G147" s="205">
        <f aca="true" t="shared" si="14" ref="G147:H149">G148</f>
        <v>208000</v>
      </c>
      <c r="H147" s="205">
        <f t="shared" si="14"/>
        <v>216320</v>
      </c>
    </row>
    <row r="148" spans="1:8" ht="24">
      <c r="A148" s="43" t="s">
        <v>181</v>
      </c>
      <c r="B148" s="50" t="s">
        <v>255</v>
      </c>
      <c r="C148" s="50" t="s">
        <v>84</v>
      </c>
      <c r="D148" s="50" t="s">
        <v>117</v>
      </c>
      <c r="E148" s="49" t="s">
        <v>158</v>
      </c>
      <c r="F148" s="50" t="s">
        <v>105</v>
      </c>
      <c r="G148" s="242">
        <f t="shared" si="14"/>
        <v>208000</v>
      </c>
      <c r="H148" s="242">
        <f t="shared" si="14"/>
        <v>216320</v>
      </c>
    </row>
    <row r="149" spans="1:8" ht="24">
      <c r="A149" s="43" t="s">
        <v>178</v>
      </c>
      <c r="B149" s="50" t="s">
        <v>255</v>
      </c>
      <c r="C149" s="50" t="s">
        <v>84</v>
      </c>
      <c r="D149" s="50" t="s">
        <v>117</v>
      </c>
      <c r="E149" s="49" t="s">
        <v>158</v>
      </c>
      <c r="F149" s="50" t="s">
        <v>177</v>
      </c>
      <c r="G149" s="242">
        <f t="shared" si="14"/>
        <v>208000</v>
      </c>
      <c r="H149" s="242">
        <f t="shared" si="14"/>
        <v>216320</v>
      </c>
    </row>
    <row r="150" spans="1:8" ht="12.75">
      <c r="A150" s="43" t="s">
        <v>463</v>
      </c>
      <c r="B150" s="50" t="s">
        <v>255</v>
      </c>
      <c r="C150" s="50" t="s">
        <v>84</v>
      </c>
      <c r="D150" s="50" t="s">
        <v>117</v>
      </c>
      <c r="E150" s="49" t="s">
        <v>158</v>
      </c>
      <c r="F150" s="50" t="s">
        <v>26</v>
      </c>
      <c r="G150" s="242">
        <v>208000</v>
      </c>
      <c r="H150" s="242">
        <v>216320</v>
      </c>
    </row>
    <row r="151" spans="1:8" ht="24">
      <c r="A151" s="86" t="s">
        <v>208</v>
      </c>
      <c r="B151" s="72" t="s">
        <v>255</v>
      </c>
      <c r="C151" s="72" t="s">
        <v>84</v>
      </c>
      <c r="D151" s="72" t="s">
        <v>117</v>
      </c>
      <c r="E151" s="91" t="s">
        <v>319</v>
      </c>
      <c r="F151" s="72" t="s">
        <v>103</v>
      </c>
      <c r="G151" s="205">
        <f aca="true" t="shared" si="15" ref="G151:H153">G152</f>
        <v>1941100</v>
      </c>
      <c r="H151" s="205">
        <f t="shared" si="15"/>
        <v>1941100</v>
      </c>
    </row>
    <row r="152" spans="1:8" ht="24">
      <c r="A152" s="160" t="s">
        <v>181</v>
      </c>
      <c r="B152" s="50" t="s">
        <v>255</v>
      </c>
      <c r="C152" s="50" t="s">
        <v>84</v>
      </c>
      <c r="D152" s="50" t="s">
        <v>117</v>
      </c>
      <c r="E152" s="49" t="s">
        <v>319</v>
      </c>
      <c r="F152" s="50" t="s">
        <v>105</v>
      </c>
      <c r="G152" s="242">
        <f t="shared" si="15"/>
        <v>1941100</v>
      </c>
      <c r="H152" s="242">
        <f t="shared" si="15"/>
        <v>1941100</v>
      </c>
    </row>
    <row r="153" spans="1:8" ht="24">
      <c r="A153" s="160" t="s">
        <v>178</v>
      </c>
      <c r="B153" s="50" t="s">
        <v>255</v>
      </c>
      <c r="C153" s="50" t="s">
        <v>84</v>
      </c>
      <c r="D153" s="50" t="s">
        <v>117</v>
      </c>
      <c r="E153" s="49" t="s">
        <v>319</v>
      </c>
      <c r="F153" s="50" t="s">
        <v>177</v>
      </c>
      <c r="G153" s="242">
        <f t="shared" si="15"/>
        <v>1941100</v>
      </c>
      <c r="H153" s="242">
        <f t="shared" si="15"/>
        <v>1941100</v>
      </c>
    </row>
    <row r="154" spans="1:8" ht="12.75">
      <c r="A154" s="160" t="s">
        <v>463</v>
      </c>
      <c r="B154" s="50" t="s">
        <v>255</v>
      </c>
      <c r="C154" s="50" t="s">
        <v>84</v>
      </c>
      <c r="D154" s="50" t="s">
        <v>117</v>
      </c>
      <c r="E154" s="49" t="s">
        <v>319</v>
      </c>
      <c r="F154" s="50" t="s">
        <v>26</v>
      </c>
      <c r="G154" s="242">
        <v>1941100</v>
      </c>
      <c r="H154" s="242">
        <v>1941100</v>
      </c>
    </row>
    <row r="155" spans="1:8" ht="12.75" customHeight="1">
      <c r="A155" s="86" t="s">
        <v>59</v>
      </c>
      <c r="B155" s="72" t="s">
        <v>255</v>
      </c>
      <c r="C155" s="72" t="s">
        <v>132</v>
      </c>
      <c r="D155" s="72" t="s">
        <v>102</v>
      </c>
      <c r="E155" s="87" t="s">
        <v>147</v>
      </c>
      <c r="F155" s="72" t="s">
        <v>103</v>
      </c>
      <c r="G155" s="205">
        <f>G156</f>
        <v>25992898.27</v>
      </c>
      <c r="H155" s="205">
        <f>H156</f>
        <v>19076898.27</v>
      </c>
    </row>
    <row r="156" spans="1:8" ht="15" customHeight="1">
      <c r="A156" s="187" t="s">
        <v>458</v>
      </c>
      <c r="B156" s="72" t="s">
        <v>255</v>
      </c>
      <c r="C156" s="72" t="s">
        <v>132</v>
      </c>
      <c r="D156" s="72" t="s">
        <v>83</v>
      </c>
      <c r="E156" s="87" t="s">
        <v>149</v>
      </c>
      <c r="F156" s="72" t="s">
        <v>103</v>
      </c>
      <c r="G156" s="203">
        <f>G157+G170</f>
        <v>25992898.27</v>
      </c>
      <c r="H156" s="203">
        <f>H157</f>
        <v>19076898.27</v>
      </c>
    </row>
    <row r="157" spans="1:8" ht="15" customHeight="1">
      <c r="A157" s="161" t="s">
        <v>35</v>
      </c>
      <c r="B157" s="50" t="s">
        <v>255</v>
      </c>
      <c r="C157" s="50" t="s">
        <v>132</v>
      </c>
      <c r="D157" s="50" t="s">
        <v>83</v>
      </c>
      <c r="E157" s="88" t="s">
        <v>159</v>
      </c>
      <c r="F157" s="50" t="s">
        <v>103</v>
      </c>
      <c r="G157" s="238">
        <f>G158+G162+G166</f>
        <v>18992898.27</v>
      </c>
      <c r="H157" s="238">
        <f>H158+H162+H166</f>
        <v>19076898.27</v>
      </c>
    </row>
    <row r="158" spans="1:8" ht="24">
      <c r="A158" s="160" t="s">
        <v>37</v>
      </c>
      <c r="B158" s="50" t="s">
        <v>255</v>
      </c>
      <c r="C158" s="50" t="s">
        <v>132</v>
      </c>
      <c r="D158" s="50" t="s">
        <v>83</v>
      </c>
      <c r="E158" s="88" t="s">
        <v>159</v>
      </c>
      <c r="F158" s="50" t="s">
        <v>189</v>
      </c>
      <c r="G158" s="238">
        <f>G159</f>
        <v>16883898.27</v>
      </c>
      <c r="H158" s="238">
        <f>H160+H161</f>
        <v>16883898.27</v>
      </c>
    </row>
    <row r="159" spans="1:8" ht="24.75" customHeight="1">
      <c r="A159" s="43" t="s">
        <v>451</v>
      </c>
      <c r="B159" s="50" t="s">
        <v>255</v>
      </c>
      <c r="C159" s="50" t="s">
        <v>132</v>
      </c>
      <c r="D159" s="50" t="s">
        <v>83</v>
      </c>
      <c r="E159" s="50" t="s">
        <v>159</v>
      </c>
      <c r="F159" s="50" t="s">
        <v>269</v>
      </c>
      <c r="G159" s="238">
        <f>G160+G161</f>
        <v>16883898.27</v>
      </c>
      <c r="H159" s="238">
        <f>H160+H161</f>
        <v>16883898.27</v>
      </c>
    </row>
    <row r="160" spans="1:8" ht="39" customHeight="1">
      <c r="A160" s="43" t="s">
        <v>267</v>
      </c>
      <c r="B160" s="50" t="s">
        <v>255</v>
      </c>
      <c r="C160" s="50" t="s">
        <v>132</v>
      </c>
      <c r="D160" s="50" t="s">
        <v>83</v>
      </c>
      <c r="E160" s="50" t="s">
        <v>159</v>
      </c>
      <c r="F160" s="50" t="s">
        <v>271</v>
      </c>
      <c r="G160" s="238">
        <v>12967663.8</v>
      </c>
      <c r="H160" s="238">
        <v>12967663.8</v>
      </c>
    </row>
    <row r="161" spans="1:8" ht="12.75">
      <c r="A161" s="43" t="s">
        <v>268</v>
      </c>
      <c r="B161" s="50" t="s">
        <v>255</v>
      </c>
      <c r="C161" s="50" t="s">
        <v>132</v>
      </c>
      <c r="D161" s="50" t="s">
        <v>83</v>
      </c>
      <c r="E161" s="50" t="s">
        <v>159</v>
      </c>
      <c r="F161" s="50" t="s">
        <v>272</v>
      </c>
      <c r="G161" s="238">
        <v>3916234.47</v>
      </c>
      <c r="H161" s="238">
        <v>3916234.47</v>
      </c>
    </row>
    <row r="162" spans="1:8" ht="24">
      <c r="A162" s="43" t="s">
        <v>181</v>
      </c>
      <c r="B162" s="50" t="s">
        <v>255</v>
      </c>
      <c r="C162" s="50" t="s">
        <v>132</v>
      </c>
      <c r="D162" s="50" t="s">
        <v>83</v>
      </c>
      <c r="E162" s="49" t="s">
        <v>159</v>
      </c>
      <c r="F162" s="50" t="s">
        <v>105</v>
      </c>
      <c r="G162" s="238">
        <f>G163</f>
        <v>2100000</v>
      </c>
      <c r="H162" s="238">
        <f>H163</f>
        <v>2184000</v>
      </c>
    </row>
    <row r="163" spans="1:8" ht="24">
      <c r="A163" s="43" t="s">
        <v>178</v>
      </c>
      <c r="B163" s="50" t="s">
        <v>255</v>
      </c>
      <c r="C163" s="50" t="s">
        <v>132</v>
      </c>
      <c r="D163" s="50" t="s">
        <v>83</v>
      </c>
      <c r="E163" s="49" t="s">
        <v>159</v>
      </c>
      <c r="F163" s="50" t="s">
        <v>177</v>
      </c>
      <c r="G163" s="238">
        <f>G164+G165</f>
        <v>2100000</v>
      </c>
      <c r="H163" s="238">
        <f>H164+H165</f>
        <v>2184000</v>
      </c>
    </row>
    <row r="164" spans="1:8" ht="24">
      <c r="A164" s="43" t="s">
        <v>25</v>
      </c>
      <c r="B164" s="50" t="s">
        <v>255</v>
      </c>
      <c r="C164" s="50" t="s">
        <v>132</v>
      </c>
      <c r="D164" s="50" t="s">
        <v>83</v>
      </c>
      <c r="E164" s="49" t="s">
        <v>159</v>
      </c>
      <c r="F164" s="50" t="s">
        <v>26</v>
      </c>
      <c r="G164" s="238">
        <v>1000000</v>
      </c>
      <c r="H164" s="242">
        <v>1040000</v>
      </c>
    </row>
    <row r="165" spans="1:11" ht="12.75">
      <c r="A165" s="43" t="s">
        <v>460</v>
      </c>
      <c r="B165" s="50" t="s">
        <v>255</v>
      </c>
      <c r="C165" s="50" t="s">
        <v>132</v>
      </c>
      <c r="D165" s="50" t="s">
        <v>83</v>
      </c>
      <c r="E165" s="49" t="s">
        <v>159</v>
      </c>
      <c r="F165" s="50" t="s">
        <v>459</v>
      </c>
      <c r="G165" s="238">
        <v>1100000</v>
      </c>
      <c r="H165" s="242">
        <v>1144000</v>
      </c>
      <c r="K165" s="139"/>
    </row>
    <row r="166" spans="1:8" ht="12.75">
      <c r="A166" s="43" t="s">
        <v>179</v>
      </c>
      <c r="B166" s="50" t="s">
        <v>255</v>
      </c>
      <c r="C166" s="50" t="s">
        <v>132</v>
      </c>
      <c r="D166" s="50" t="s">
        <v>83</v>
      </c>
      <c r="E166" s="49" t="s">
        <v>159</v>
      </c>
      <c r="F166" s="50" t="s">
        <v>180</v>
      </c>
      <c r="G166" s="238">
        <f>G167</f>
        <v>9000</v>
      </c>
      <c r="H166" s="242">
        <f>H167</f>
        <v>9000</v>
      </c>
    </row>
    <row r="167" spans="1:8" ht="12.75">
      <c r="A167" s="43" t="s">
        <v>311</v>
      </c>
      <c r="B167" s="50" t="s">
        <v>255</v>
      </c>
      <c r="C167" s="50" t="s">
        <v>132</v>
      </c>
      <c r="D167" s="50" t="s">
        <v>83</v>
      </c>
      <c r="E167" s="49" t="s">
        <v>159</v>
      </c>
      <c r="F167" s="50" t="s">
        <v>310</v>
      </c>
      <c r="G167" s="238">
        <f>G168+G169</f>
        <v>9000</v>
      </c>
      <c r="H167" s="242">
        <f>H168+H169</f>
        <v>9000</v>
      </c>
    </row>
    <row r="168" spans="1:8" ht="12.75">
      <c r="A168" s="160" t="s">
        <v>457</v>
      </c>
      <c r="B168" s="50" t="s">
        <v>255</v>
      </c>
      <c r="C168" s="50" t="s">
        <v>132</v>
      </c>
      <c r="D168" s="50" t="s">
        <v>83</v>
      </c>
      <c r="E168" s="49" t="s">
        <v>159</v>
      </c>
      <c r="F168" s="50" t="s">
        <v>193</v>
      </c>
      <c r="G168" s="238">
        <v>8000</v>
      </c>
      <c r="H168" s="242">
        <v>8000</v>
      </c>
    </row>
    <row r="169" spans="1:8" ht="12.75">
      <c r="A169" s="43" t="s">
        <v>196</v>
      </c>
      <c r="B169" s="50" t="s">
        <v>255</v>
      </c>
      <c r="C169" s="50" t="s">
        <v>132</v>
      </c>
      <c r="D169" s="50" t="s">
        <v>83</v>
      </c>
      <c r="E169" s="49" t="s">
        <v>159</v>
      </c>
      <c r="F169" s="50" t="s">
        <v>194</v>
      </c>
      <c r="G169" s="238">
        <v>1000</v>
      </c>
      <c r="H169" s="242">
        <v>1000</v>
      </c>
    </row>
    <row r="170" spans="1:8" ht="36">
      <c r="A170" s="161" t="s">
        <v>654</v>
      </c>
      <c r="B170" s="72" t="s">
        <v>255</v>
      </c>
      <c r="C170" s="72" t="s">
        <v>132</v>
      </c>
      <c r="D170" s="72" t="s">
        <v>83</v>
      </c>
      <c r="E170" s="91" t="s">
        <v>655</v>
      </c>
      <c r="F170" s="72" t="s">
        <v>103</v>
      </c>
      <c r="G170" s="203">
        <f aca="true" t="shared" si="16" ref="G170:H172">G171</f>
        <v>7000000</v>
      </c>
      <c r="H170" s="203">
        <f t="shared" si="16"/>
        <v>0</v>
      </c>
    </row>
    <row r="171" spans="1:8" ht="24">
      <c r="A171" s="160" t="s">
        <v>181</v>
      </c>
      <c r="B171" s="50" t="s">
        <v>255</v>
      </c>
      <c r="C171" s="50" t="s">
        <v>132</v>
      </c>
      <c r="D171" s="50" t="s">
        <v>83</v>
      </c>
      <c r="E171" s="49" t="s">
        <v>655</v>
      </c>
      <c r="F171" s="50" t="s">
        <v>105</v>
      </c>
      <c r="G171" s="238">
        <f t="shared" si="16"/>
        <v>7000000</v>
      </c>
      <c r="H171" s="238">
        <f t="shared" si="16"/>
        <v>0</v>
      </c>
    </row>
    <row r="172" spans="1:8" ht="24">
      <c r="A172" s="160" t="s">
        <v>178</v>
      </c>
      <c r="B172" s="50" t="s">
        <v>255</v>
      </c>
      <c r="C172" s="50" t="s">
        <v>132</v>
      </c>
      <c r="D172" s="50" t="s">
        <v>83</v>
      </c>
      <c r="E172" s="49" t="s">
        <v>655</v>
      </c>
      <c r="F172" s="50" t="s">
        <v>177</v>
      </c>
      <c r="G172" s="238">
        <f t="shared" si="16"/>
        <v>7000000</v>
      </c>
      <c r="H172" s="238">
        <f t="shared" si="16"/>
        <v>0</v>
      </c>
    </row>
    <row r="173" spans="1:8" ht="14.25" customHeight="1">
      <c r="A173" s="160" t="s">
        <v>466</v>
      </c>
      <c r="B173" s="50" t="s">
        <v>255</v>
      </c>
      <c r="C173" s="50" t="s">
        <v>132</v>
      </c>
      <c r="D173" s="50" t="s">
        <v>83</v>
      </c>
      <c r="E173" s="49" t="s">
        <v>655</v>
      </c>
      <c r="F173" s="50" t="s">
        <v>26</v>
      </c>
      <c r="G173" s="238">
        <v>7000000</v>
      </c>
      <c r="H173" s="238">
        <v>0</v>
      </c>
    </row>
    <row r="174" spans="1:8" ht="12.75">
      <c r="A174" s="86" t="s">
        <v>115</v>
      </c>
      <c r="B174" s="72" t="s">
        <v>255</v>
      </c>
      <c r="C174" s="72" t="s">
        <v>116</v>
      </c>
      <c r="D174" s="72" t="s">
        <v>102</v>
      </c>
      <c r="E174" s="72" t="s">
        <v>147</v>
      </c>
      <c r="F174" s="72" t="s">
        <v>103</v>
      </c>
      <c r="G174" s="205">
        <f aca="true" t="shared" si="17" ref="G174:H180">G175</f>
        <v>304008</v>
      </c>
      <c r="H174" s="205">
        <f t="shared" si="17"/>
        <v>304008</v>
      </c>
    </row>
    <row r="175" spans="1:8" ht="12.75">
      <c r="A175" s="86" t="s">
        <v>32</v>
      </c>
      <c r="B175" s="50" t="s">
        <v>255</v>
      </c>
      <c r="C175" s="50" t="s">
        <v>116</v>
      </c>
      <c r="D175" s="50" t="s">
        <v>83</v>
      </c>
      <c r="E175" s="50" t="s">
        <v>147</v>
      </c>
      <c r="F175" s="50" t="s">
        <v>103</v>
      </c>
      <c r="G175" s="242">
        <f t="shared" si="17"/>
        <v>304008</v>
      </c>
      <c r="H175" s="242">
        <f t="shared" si="17"/>
        <v>304008</v>
      </c>
    </row>
    <row r="176" spans="1:8" ht="14.25" customHeight="1">
      <c r="A176" s="86" t="s">
        <v>35</v>
      </c>
      <c r="B176" s="50" t="s">
        <v>255</v>
      </c>
      <c r="C176" s="50" t="s">
        <v>116</v>
      </c>
      <c r="D176" s="50" t="s">
        <v>83</v>
      </c>
      <c r="E176" s="88" t="s">
        <v>149</v>
      </c>
      <c r="F176" s="50" t="s">
        <v>103</v>
      </c>
      <c r="G176" s="242">
        <f t="shared" si="17"/>
        <v>304008</v>
      </c>
      <c r="H176" s="242">
        <f t="shared" si="17"/>
        <v>304008</v>
      </c>
    </row>
    <row r="177" spans="1:8" ht="24">
      <c r="A177" s="43" t="s">
        <v>37</v>
      </c>
      <c r="B177" s="50" t="s">
        <v>255</v>
      </c>
      <c r="C177" s="50" t="s">
        <v>116</v>
      </c>
      <c r="D177" s="50" t="s">
        <v>83</v>
      </c>
      <c r="E177" s="88" t="s">
        <v>148</v>
      </c>
      <c r="F177" s="50" t="s">
        <v>103</v>
      </c>
      <c r="G177" s="242">
        <f>G178</f>
        <v>304008</v>
      </c>
      <c r="H177" s="242">
        <f>H178</f>
        <v>304008</v>
      </c>
    </row>
    <row r="178" spans="1:8" ht="12.75">
      <c r="A178" s="60" t="s">
        <v>134</v>
      </c>
      <c r="B178" s="50" t="s">
        <v>255</v>
      </c>
      <c r="C178" s="50" t="s">
        <v>116</v>
      </c>
      <c r="D178" s="50" t="s">
        <v>83</v>
      </c>
      <c r="E178" s="49" t="s">
        <v>160</v>
      </c>
      <c r="F178" s="50" t="s">
        <v>103</v>
      </c>
      <c r="G178" s="242">
        <f t="shared" si="17"/>
        <v>304008</v>
      </c>
      <c r="H178" s="242">
        <f t="shared" si="17"/>
        <v>304008</v>
      </c>
    </row>
    <row r="179" spans="1:8" ht="12.75">
      <c r="A179" s="60" t="s">
        <v>186</v>
      </c>
      <c r="B179" s="50" t="s">
        <v>255</v>
      </c>
      <c r="C179" s="50" t="s">
        <v>116</v>
      </c>
      <c r="D179" s="50" t="s">
        <v>83</v>
      </c>
      <c r="E179" s="49" t="s">
        <v>160</v>
      </c>
      <c r="F179" s="50" t="s">
        <v>107</v>
      </c>
      <c r="G179" s="242">
        <f t="shared" si="17"/>
        <v>304008</v>
      </c>
      <c r="H179" s="242">
        <f t="shared" si="17"/>
        <v>304008</v>
      </c>
    </row>
    <row r="180" spans="1:8" ht="12.75">
      <c r="A180" s="60" t="s">
        <v>187</v>
      </c>
      <c r="B180" s="50" t="s">
        <v>255</v>
      </c>
      <c r="C180" s="50" t="s">
        <v>116</v>
      </c>
      <c r="D180" s="50" t="s">
        <v>83</v>
      </c>
      <c r="E180" s="49" t="s">
        <v>160</v>
      </c>
      <c r="F180" s="50" t="s">
        <v>108</v>
      </c>
      <c r="G180" s="242">
        <f t="shared" si="17"/>
        <v>304008</v>
      </c>
      <c r="H180" s="242">
        <f t="shared" si="17"/>
        <v>304008</v>
      </c>
    </row>
    <row r="181" spans="1:8" ht="12.75">
      <c r="A181" s="43" t="s">
        <v>74</v>
      </c>
      <c r="B181" s="50" t="s">
        <v>255</v>
      </c>
      <c r="C181" s="50" t="s">
        <v>116</v>
      </c>
      <c r="D181" s="50" t="s">
        <v>83</v>
      </c>
      <c r="E181" s="49" t="s">
        <v>160</v>
      </c>
      <c r="F181" s="50" t="s">
        <v>75</v>
      </c>
      <c r="G181" s="242">
        <v>304008</v>
      </c>
      <c r="H181" s="242">
        <v>304008</v>
      </c>
    </row>
    <row r="182" spans="1:8" ht="24">
      <c r="A182" s="86" t="s">
        <v>62</v>
      </c>
      <c r="B182" s="72" t="s">
        <v>255</v>
      </c>
      <c r="C182" s="72" t="s">
        <v>63</v>
      </c>
      <c r="D182" s="72" t="s">
        <v>102</v>
      </c>
      <c r="E182" s="72" t="s">
        <v>147</v>
      </c>
      <c r="F182" s="72" t="s">
        <v>103</v>
      </c>
      <c r="G182" s="203">
        <f aca="true" t="shared" si="18" ref="G182:H187">G183</f>
        <v>50000</v>
      </c>
      <c r="H182" s="205">
        <f t="shared" si="18"/>
        <v>50000</v>
      </c>
    </row>
    <row r="183" spans="1:8" ht="15" customHeight="1">
      <c r="A183" s="86" t="s">
        <v>476</v>
      </c>
      <c r="B183" s="50" t="s">
        <v>255</v>
      </c>
      <c r="C183" s="50" t="s">
        <v>63</v>
      </c>
      <c r="D183" s="50" t="s">
        <v>83</v>
      </c>
      <c r="E183" s="50" t="s">
        <v>147</v>
      </c>
      <c r="F183" s="50" t="s">
        <v>103</v>
      </c>
      <c r="G183" s="238">
        <f t="shared" si="18"/>
        <v>50000</v>
      </c>
      <c r="H183" s="242">
        <f t="shared" si="18"/>
        <v>50000</v>
      </c>
    </row>
    <row r="184" spans="1:8" ht="13.5" customHeight="1">
      <c r="A184" s="86" t="s">
        <v>35</v>
      </c>
      <c r="B184" s="50" t="s">
        <v>255</v>
      </c>
      <c r="C184" s="50" t="s">
        <v>63</v>
      </c>
      <c r="D184" s="50" t="s">
        <v>83</v>
      </c>
      <c r="E184" s="50" t="s">
        <v>149</v>
      </c>
      <c r="F184" s="50" t="s">
        <v>103</v>
      </c>
      <c r="G184" s="238">
        <f t="shared" si="18"/>
        <v>50000</v>
      </c>
      <c r="H184" s="242">
        <f t="shared" si="18"/>
        <v>50000</v>
      </c>
    </row>
    <row r="185" spans="1:8" ht="24">
      <c r="A185" s="43" t="s">
        <v>37</v>
      </c>
      <c r="B185" s="50" t="s">
        <v>255</v>
      </c>
      <c r="C185" s="50" t="s">
        <v>63</v>
      </c>
      <c r="D185" s="50" t="s">
        <v>83</v>
      </c>
      <c r="E185" s="50" t="s">
        <v>148</v>
      </c>
      <c r="F185" s="50" t="s">
        <v>103</v>
      </c>
      <c r="G185" s="238">
        <f>G186</f>
        <v>50000</v>
      </c>
      <c r="H185" s="242">
        <f>H186</f>
        <v>50000</v>
      </c>
    </row>
    <row r="186" spans="1:8" ht="12.75">
      <c r="A186" s="43" t="s">
        <v>353</v>
      </c>
      <c r="B186" s="50" t="s">
        <v>255</v>
      </c>
      <c r="C186" s="50" t="s">
        <v>63</v>
      </c>
      <c r="D186" s="50" t="s">
        <v>83</v>
      </c>
      <c r="E186" s="50" t="s">
        <v>286</v>
      </c>
      <c r="F186" s="50" t="s">
        <v>103</v>
      </c>
      <c r="G186" s="238">
        <f t="shared" si="18"/>
        <v>50000</v>
      </c>
      <c r="H186" s="242">
        <f t="shared" si="18"/>
        <v>50000</v>
      </c>
    </row>
    <row r="187" spans="1:8" ht="12.75">
      <c r="A187" s="143" t="s">
        <v>354</v>
      </c>
      <c r="B187" s="50" t="s">
        <v>255</v>
      </c>
      <c r="C187" s="50" t="s">
        <v>63</v>
      </c>
      <c r="D187" s="50" t="s">
        <v>83</v>
      </c>
      <c r="E187" s="50" t="s">
        <v>286</v>
      </c>
      <c r="F187" s="50" t="s">
        <v>287</v>
      </c>
      <c r="G187" s="238">
        <f t="shared" si="18"/>
        <v>50000</v>
      </c>
      <c r="H187" s="244">
        <f t="shared" si="18"/>
        <v>50000</v>
      </c>
    </row>
    <row r="188" spans="1:8" ht="12.75">
      <c r="A188" s="143" t="s">
        <v>353</v>
      </c>
      <c r="B188" s="50" t="s">
        <v>255</v>
      </c>
      <c r="C188" s="50" t="s">
        <v>63</v>
      </c>
      <c r="D188" s="50" t="s">
        <v>83</v>
      </c>
      <c r="E188" s="50" t="s">
        <v>286</v>
      </c>
      <c r="F188" s="50" t="s">
        <v>288</v>
      </c>
      <c r="G188" s="238">
        <v>50000</v>
      </c>
      <c r="H188" s="244">
        <v>50000</v>
      </c>
    </row>
    <row r="189" spans="1:8" ht="24">
      <c r="A189" s="86" t="s">
        <v>273</v>
      </c>
      <c r="B189" s="72" t="s">
        <v>255</v>
      </c>
      <c r="C189" s="72" t="s">
        <v>130</v>
      </c>
      <c r="D189" s="72" t="s">
        <v>102</v>
      </c>
      <c r="E189" s="72" t="s">
        <v>147</v>
      </c>
      <c r="F189" s="72" t="s">
        <v>103</v>
      </c>
      <c r="G189" s="203">
        <f aca="true" t="shared" si="19" ref="G189:H194">G190</f>
        <v>345570</v>
      </c>
      <c r="H189" s="203">
        <f t="shared" si="19"/>
        <v>0</v>
      </c>
    </row>
    <row r="190" spans="1:8" ht="14.25" customHeight="1">
      <c r="A190" s="86" t="s">
        <v>16</v>
      </c>
      <c r="B190" s="50" t="s">
        <v>255</v>
      </c>
      <c r="C190" s="50" t="s">
        <v>130</v>
      </c>
      <c r="D190" s="50" t="s">
        <v>117</v>
      </c>
      <c r="E190" s="50" t="s">
        <v>147</v>
      </c>
      <c r="F190" s="50" t="s">
        <v>103</v>
      </c>
      <c r="G190" s="238">
        <f t="shared" si="19"/>
        <v>345570</v>
      </c>
      <c r="H190" s="238">
        <f t="shared" si="19"/>
        <v>0</v>
      </c>
    </row>
    <row r="191" spans="1:8" ht="14.25" customHeight="1">
      <c r="A191" s="86" t="s">
        <v>274</v>
      </c>
      <c r="B191" s="50" t="s">
        <v>255</v>
      </c>
      <c r="C191" s="50" t="s">
        <v>130</v>
      </c>
      <c r="D191" s="50" t="s">
        <v>117</v>
      </c>
      <c r="E191" s="88" t="s">
        <v>149</v>
      </c>
      <c r="F191" s="50" t="s">
        <v>103</v>
      </c>
      <c r="G191" s="238">
        <f t="shared" si="19"/>
        <v>345570</v>
      </c>
      <c r="H191" s="238">
        <f t="shared" si="19"/>
        <v>0</v>
      </c>
    </row>
    <row r="192" spans="1:8" ht="24">
      <c r="A192" s="43" t="s">
        <v>275</v>
      </c>
      <c r="B192" s="50" t="s">
        <v>255</v>
      </c>
      <c r="C192" s="50" t="s">
        <v>130</v>
      </c>
      <c r="D192" s="50" t="s">
        <v>117</v>
      </c>
      <c r="E192" s="88" t="s">
        <v>148</v>
      </c>
      <c r="F192" s="50" t="s">
        <v>103</v>
      </c>
      <c r="G192" s="238">
        <f>G193</f>
        <v>345570</v>
      </c>
      <c r="H192" s="238">
        <f>H193</f>
        <v>0</v>
      </c>
    </row>
    <row r="193" spans="1:8" ht="14.25" customHeight="1">
      <c r="A193" s="60" t="s">
        <v>17</v>
      </c>
      <c r="B193" s="50" t="s">
        <v>255</v>
      </c>
      <c r="C193" s="50" t="s">
        <v>130</v>
      </c>
      <c r="D193" s="50" t="s">
        <v>117</v>
      </c>
      <c r="E193" s="88" t="s">
        <v>161</v>
      </c>
      <c r="F193" s="50" t="s">
        <v>103</v>
      </c>
      <c r="G193" s="238">
        <f t="shared" si="19"/>
        <v>345570</v>
      </c>
      <c r="H193" s="238">
        <f t="shared" si="19"/>
        <v>0</v>
      </c>
    </row>
    <row r="194" spans="1:8" ht="13.5" customHeight="1">
      <c r="A194" s="60" t="s">
        <v>276</v>
      </c>
      <c r="B194" s="50" t="s">
        <v>255</v>
      </c>
      <c r="C194" s="50" t="s">
        <v>130</v>
      </c>
      <c r="D194" s="50" t="s">
        <v>117</v>
      </c>
      <c r="E194" s="88" t="s">
        <v>161</v>
      </c>
      <c r="F194" s="50" t="s">
        <v>185</v>
      </c>
      <c r="G194" s="238">
        <f t="shared" si="19"/>
        <v>345570</v>
      </c>
      <c r="H194" s="238">
        <f t="shared" si="19"/>
        <v>0</v>
      </c>
    </row>
    <row r="195" spans="1:8" ht="15" customHeight="1">
      <c r="A195" s="60" t="s">
        <v>17</v>
      </c>
      <c r="B195" s="50" t="s">
        <v>255</v>
      </c>
      <c r="C195" s="50" t="s">
        <v>130</v>
      </c>
      <c r="D195" s="50" t="s">
        <v>117</v>
      </c>
      <c r="E195" s="49" t="s">
        <v>161</v>
      </c>
      <c r="F195" s="50" t="s">
        <v>29</v>
      </c>
      <c r="G195" s="238">
        <v>345570</v>
      </c>
      <c r="H195" s="242">
        <v>0</v>
      </c>
    </row>
    <row r="196" spans="1:8" ht="36" hidden="1">
      <c r="A196" s="86" t="s">
        <v>45</v>
      </c>
      <c r="B196" s="71" t="s">
        <v>119</v>
      </c>
      <c r="C196" s="72" t="s">
        <v>130</v>
      </c>
      <c r="D196" s="72" t="s">
        <v>102</v>
      </c>
      <c r="E196" s="72" t="s">
        <v>147</v>
      </c>
      <c r="F196" s="72" t="s">
        <v>103</v>
      </c>
      <c r="G196" s="97" t="e">
        <f aca="true" t="shared" si="20" ref="G196:H202">G197</f>
        <v>#REF!</v>
      </c>
      <c r="H196" s="97">
        <f t="shared" si="20"/>
        <v>0</v>
      </c>
    </row>
    <row r="197" spans="1:8" ht="12.75" hidden="1">
      <c r="A197" s="86" t="s">
        <v>16</v>
      </c>
      <c r="B197" s="71" t="s">
        <v>119</v>
      </c>
      <c r="C197" s="72" t="s">
        <v>130</v>
      </c>
      <c r="D197" s="72" t="s">
        <v>117</v>
      </c>
      <c r="E197" s="72" t="s">
        <v>147</v>
      </c>
      <c r="F197" s="72" t="s">
        <v>103</v>
      </c>
      <c r="G197" s="97" t="e">
        <f t="shared" si="20"/>
        <v>#REF!</v>
      </c>
      <c r="H197" s="97">
        <f t="shared" si="20"/>
        <v>0</v>
      </c>
    </row>
    <row r="198" spans="1:8" ht="12.75" customHeight="1" hidden="1">
      <c r="A198" s="86" t="s">
        <v>35</v>
      </c>
      <c r="B198" s="71" t="s">
        <v>119</v>
      </c>
      <c r="C198" s="72" t="s">
        <v>130</v>
      </c>
      <c r="D198" s="72" t="s">
        <v>117</v>
      </c>
      <c r="E198" s="87" t="s">
        <v>149</v>
      </c>
      <c r="F198" s="72" t="s">
        <v>103</v>
      </c>
      <c r="G198" s="97" t="e">
        <f t="shared" si="20"/>
        <v>#REF!</v>
      </c>
      <c r="H198" s="97">
        <f t="shared" si="20"/>
        <v>0</v>
      </c>
    </row>
    <row r="199" spans="1:8" ht="24" hidden="1">
      <c r="A199" s="43" t="s">
        <v>37</v>
      </c>
      <c r="B199" s="71" t="s">
        <v>119</v>
      </c>
      <c r="C199" s="50" t="s">
        <v>130</v>
      </c>
      <c r="D199" s="50" t="s">
        <v>117</v>
      </c>
      <c r="E199" s="88" t="s">
        <v>148</v>
      </c>
      <c r="F199" s="50" t="s">
        <v>103</v>
      </c>
      <c r="G199" s="51" t="e">
        <f t="shared" si="20"/>
        <v>#REF!</v>
      </c>
      <c r="H199" s="51">
        <f t="shared" si="20"/>
        <v>0</v>
      </c>
    </row>
    <row r="200" spans="1:8" ht="24" hidden="1">
      <c r="A200" s="90" t="s">
        <v>143</v>
      </c>
      <c r="B200" s="71" t="s">
        <v>119</v>
      </c>
      <c r="C200" s="50" t="s">
        <v>130</v>
      </c>
      <c r="D200" s="50" t="s">
        <v>117</v>
      </c>
      <c r="E200" s="88" t="s">
        <v>150</v>
      </c>
      <c r="F200" s="50" t="s">
        <v>103</v>
      </c>
      <c r="G200" s="51" t="e">
        <f t="shared" si="20"/>
        <v>#REF!</v>
      </c>
      <c r="H200" s="51">
        <f t="shared" si="20"/>
        <v>0</v>
      </c>
    </row>
    <row r="201" spans="1:8" ht="12.75" hidden="1">
      <c r="A201" s="43" t="s">
        <v>17</v>
      </c>
      <c r="B201" s="71" t="s">
        <v>119</v>
      </c>
      <c r="C201" s="50" t="s">
        <v>130</v>
      </c>
      <c r="D201" s="50" t="s">
        <v>117</v>
      </c>
      <c r="E201" s="49" t="s">
        <v>161</v>
      </c>
      <c r="F201" s="50" t="s">
        <v>103</v>
      </c>
      <c r="G201" s="51" t="e">
        <f t="shared" si="20"/>
        <v>#REF!</v>
      </c>
      <c r="H201" s="51">
        <f t="shared" si="20"/>
        <v>0</v>
      </c>
    </row>
    <row r="202" spans="1:8" ht="12.75" hidden="1">
      <c r="A202" s="43" t="s">
        <v>184</v>
      </c>
      <c r="B202" s="71" t="s">
        <v>119</v>
      </c>
      <c r="C202" s="50" t="s">
        <v>130</v>
      </c>
      <c r="D202" s="50" t="s">
        <v>117</v>
      </c>
      <c r="E202" s="49" t="s">
        <v>161</v>
      </c>
      <c r="F202" s="50" t="s">
        <v>185</v>
      </c>
      <c r="G202" s="51" t="e">
        <f t="shared" si="20"/>
        <v>#REF!</v>
      </c>
      <c r="H202" s="51">
        <f t="shared" si="20"/>
        <v>0</v>
      </c>
    </row>
    <row r="203" spans="1:8" ht="12.75" hidden="1">
      <c r="A203" s="43" t="s">
        <v>17</v>
      </c>
      <c r="B203" s="71" t="s">
        <v>119</v>
      </c>
      <c r="C203" s="50" t="s">
        <v>130</v>
      </c>
      <c r="D203" s="50" t="s">
        <v>117</v>
      </c>
      <c r="E203" s="49" t="s">
        <v>161</v>
      </c>
      <c r="F203" s="50" t="s">
        <v>29</v>
      </c>
      <c r="G203" s="51" t="e">
        <f>'[1]прилож. № 7'!F206</f>
        <v>#REF!</v>
      </c>
      <c r="H203" s="125"/>
    </row>
  </sheetData>
  <sheetProtection/>
  <mergeCells count="11">
    <mergeCell ref="A2:H2"/>
    <mergeCell ref="A5:H5"/>
    <mergeCell ref="A3:H3"/>
    <mergeCell ref="F7:F8"/>
    <mergeCell ref="A4:G4"/>
    <mergeCell ref="A7:A8"/>
    <mergeCell ref="C7:C8"/>
    <mergeCell ref="E7:E8"/>
    <mergeCell ref="G7:H7"/>
    <mergeCell ref="B7:B8"/>
    <mergeCell ref="D7:D8"/>
  </mergeCells>
  <printOptions/>
  <pageMargins left="0" right="0" top="0" bottom="0" header="0.31496062992125984" footer="0.31496062992125984"/>
  <pageSetup fitToHeight="0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41.875" style="15" customWidth="1"/>
    <col min="2" max="2" width="16.25390625" style="15" customWidth="1"/>
    <col min="3" max="3" width="12.125" style="15" customWidth="1"/>
    <col min="4" max="4" width="9.75390625" style="15" customWidth="1"/>
    <col min="5" max="5" width="16.875" style="15" customWidth="1"/>
    <col min="6" max="6" width="11.875" style="15" customWidth="1"/>
    <col min="7" max="7" width="9.875" style="15" customWidth="1"/>
    <col min="8" max="8" width="17.625" style="15" customWidth="1"/>
    <col min="9" max="9" width="11.75390625" style="15" customWidth="1"/>
    <col min="10" max="10" width="10.00390625" style="15" customWidth="1"/>
    <col min="11" max="11" width="17.375" style="15" customWidth="1"/>
    <col min="12" max="16384" width="9.125" style="15" customWidth="1"/>
  </cols>
  <sheetData>
    <row r="2" spans="1:11" ht="12.75">
      <c r="A2" s="99"/>
      <c r="B2" s="100"/>
      <c r="C2" s="100"/>
      <c r="D2" s="272" t="s">
        <v>652</v>
      </c>
      <c r="E2" s="321"/>
      <c r="F2" s="321"/>
      <c r="J2" s="322" t="s">
        <v>653</v>
      </c>
      <c r="K2" s="322"/>
    </row>
    <row r="3" spans="1:11" ht="16.5" customHeight="1">
      <c r="A3" s="324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6" ht="12.75">
      <c r="A4" s="99"/>
      <c r="B4" s="322"/>
      <c r="C4" s="323"/>
      <c r="D4" s="323"/>
      <c r="E4" s="323"/>
      <c r="F4" s="323"/>
    </row>
    <row r="5" spans="1:11" ht="17.25" customHeight="1">
      <c r="A5" s="302" t="s">
        <v>684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</row>
    <row r="6" spans="2:6" ht="12.75">
      <c r="B6" s="16"/>
      <c r="C6" s="17"/>
      <c r="D6" s="18"/>
      <c r="E6" s="19"/>
      <c r="F6" s="19"/>
    </row>
    <row r="7" spans="1:16" ht="63.75" customHeight="1">
      <c r="A7" s="258" t="s">
        <v>625</v>
      </c>
      <c r="B7" s="258" t="s">
        <v>626</v>
      </c>
      <c r="C7" s="126" t="s">
        <v>627</v>
      </c>
      <c r="D7" s="126" t="s">
        <v>628</v>
      </c>
      <c r="E7" s="258" t="s">
        <v>629</v>
      </c>
      <c r="F7" s="258" t="s">
        <v>630</v>
      </c>
      <c r="G7" s="258" t="s">
        <v>631</v>
      </c>
      <c r="H7" s="258" t="s">
        <v>632</v>
      </c>
      <c r="I7" s="258" t="s">
        <v>633</v>
      </c>
      <c r="J7" s="258" t="s">
        <v>634</v>
      </c>
      <c r="K7" s="258" t="s">
        <v>635</v>
      </c>
      <c r="L7" s="228"/>
      <c r="M7" s="228"/>
      <c r="N7" s="228"/>
      <c r="O7" s="228"/>
      <c r="P7" s="228"/>
    </row>
    <row r="8" spans="1:16" ht="40.5" customHeight="1">
      <c r="A8" s="259" t="s">
        <v>636</v>
      </c>
      <c r="B8" s="260">
        <f>B10</f>
        <v>0</v>
      </c>
      <c r="C8" s="261">
        <f>C10</f>
        <v>6641363.92</v>
      </c>
      <c r="D8" s="260">
        <v>0</v>
      </c>
      <c r="E8" s="261">
        <f>E10+E12</f>
        <v>6641363.92</v>
      </c>
      <c r="F8" s="261">
        <f>F10</f>
        <v>5865551.75</v>
      </c>
      <c r="G8" s="261">
        <v>0</v>
      </c>
      <c r="H8" s="261">
        <f>H10+H12</f>
        <v>12506915.67</v>
      </c>
      <c r="I8" s="261">
        <f>I10</f>
        <v>7300090.86</v>
      </c>
      <c r="J8" s="261">
        <v>0</v>
      </c>
      <c r="K8" s="261">
        <f>K10+K12</f>
        <v>19807006.53</v>
      </c>
      <c r="L8" s="228"/>
      <c r="M8" s="228"/>
      <c r="N8" s="228"/>
      <c r="O8" s="228"/>
      <c r="P8" s="228"/>
    </row>
    <row r="9" spans="1:16" ht="13.5" customHeight="1">
      <c r="A9" s="259" t="s">
        <v>637</v>
      </c>
      <c r="B9" s="260"/>
      <c r="C9" s="260"/>
      <c r="D9" s="260"/>
      <c r="E9" s="261"/>
      <c r="F9" s="261"/>
      <c r="G9" s="261"/>
      <c r="H9" s="261"/>
      <c r="I9" s="261"/>
      <c r="J9" s="261"/>
      <c r="K9" s="261"/>
      <c r="L9" s="228"/>
      <c r="M9" s="228"/>
      <c r="N9" s="228"/>
      <c r="O9" s="228"/>
      <c r="P9" s="228"/>
    </row>
    <row r="10" spans="1:16" ht="27.75" customHeight="1">
      <c r="A10" s="259" t="s">
        <v>638</v>
      </c>
      <c r="B10" s="261">
        <v>0</v>
      </c>
      <c r="C10" s="261">
        <v>6641363.92</v>
      </c>
      <c r="D10" s="261">
        <v>0</v>
      </c>
      <c r="E10" s="261">
        <f>B10+C10-D10</f>
        <v>6641363.92</v>
      </c>
      <c r="F10" s="261">
        <v>5865551.75</v>
      </c>
      <c r="G10" s="261">
        <v>0</v>
      </c>
      <c r="H10" s="261">
        <f>E10+F10-G10</f>
        <v>12506915.67</v>
      </c>
      <c r="I10" s="261">
        <v>7300090.86</v>
      </c>
      <c r="J10" s="261">
        <v>0</v>
      </c>
      <c r="K10" s="261">
        <f>H10+I10-J10</f>
        <v>19807006.53</v>
      </c>
      <c r="L10" s="228"/>
      <c r="M10" s="228"/>
      <c r="N10" s="228"/>
      <c r="O10" s="228"/>
      <c r="P10" s="228"/>
    </row>
    <row r="11" spans="1:16" ht="54" customHeight="1">
      <c r="A11" s="259" t="s">
        <v>639</v>
      </c>
      <c r="B11" s="261" t="s">
        <v>657</v>
      </c>
      <c r="C11" s="261"/>
      <c r="D11" s="261"/>
      <c r="E11" s="261" t="s">
        <v>657</v>
      </c>
      <c r="F11" s="261"/>
      <c r="G11" s="261"/>
      <c r="H11" s="261" t="s">
        <v>657</v>
      </c>
      <c r="I11" s="261"/>
      <c r="J11" s="261"/>
      <c r="K11" s="261" t="s">
        <v>657</v>
      </c>
      <c r="L11" s="228"/>
      <c r="M11" s="228"/>
      <c r="N11" s="228"/>
      <c r="O11" s="228"/>
      <c r="P11" s="228"/>
    </row>
    <row r="12" spans="1:16" ht="41.25" customHeight="1">
      <c r="A12" s="259" t="s">
        <v>640</v>
      </c>
      <c r="B12" s="261">
        <v>0</v>
      </c>
      <c r="C12" s="261">
        <v>0</v>
      </c>
      <c r="D12" s="261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261">
        <v>0</v>
      </c>
      <c r="L12" s="228"/>
      <c r="M12" s="228"/>
      <c r="N12" s="228"/>
      <c r="O12" s="228"/>
      <c r="P12" s="228"/>
    </row>
    <row r="13" spans="1:16" ht="15" customHeight="1">
      <c r="A13" s="259" t="s">
        <v>641</v>
      </c>
      <c r="B13" s="260"/>
      <c r="C13" s="260"/>
      <c r="D13" s="260"/>
      <c r="E13" s="261"/>
      <c r="F13" s="261"/>
      <c r="G13" s="261"/>
      <c r="H13" s="261"/>
      <c r="I13" s="261"/>
      <c r="J13" s="261"/>
      <c r="K13" s="261"/>
      <c r="L13" s="228"/>
      <c r="M13" s="228"/>
      <c r="N13" s="228"/>
      <c r="O13" s="228"/>
      <c r="P13" s="228"/>
    </row>
    <row r="14" spans="1:16" ht="50.25" customHeight="1">
      <c r="A14" s="259" t="s">
        <v>639</v>
      </c>
      <c r="B14" s="262" t="s">
        <v>642</v>
      </c>
      <c r="C14" s="262"/>
      <c r="D14" s="262"/>
      <c r="E14" s="262" t="s">
        <v>642</v>
      </c>
      <c r="F14" s="262"/>
      <c r="G14" s="262"/>
      <c r="H14" s="262" t="s">
        <v>642</v>
      </c>
      <c r="I14" s="262"/>
      <c r="J14" s="262"/>
      <c r="K14" s="262" t="s">
        <v>642</v>
      </c>
      <c r="L14" s="228"/>
      <c r="M14" s="228"/>
      <c r="N14" s="228"/>
      <c r="O14" s="228"/>
      <c r="P14" s="228"/>
    </row>
    <row r="15" spans="2:6" ht="24" customHeight="1">
      <c r="B15" s="21"/>
      <c r="C15" s="21"/>
      <c r="D15" s="21"/>
      <c r="E15" s="19"/>
      <c r="F15" s="19"/>
    </row>
    <row r="16" spans="2:6" ht="36.75" customHeight="1">
      <c r="B16" s="21"/>
      <c r="C16" s="21"/>
      <c r="D16" s="21"/>
      <c r="E16" s="19"/>
      <c r="F16" s="19"/>
    </row>
  </sheetData>
  <sheetProtection/>
  <mergeCells count="5">
    <mergeCell ref="D2:F2"/>
    <mergeCell ref="B4:F4"/>
    <mergeCell ref="A3:K3"/>
    <mergeCell ref="J2:K2"/>
    <mergeCell ref="A5:K5"/>
  </mergeCells>
  <printOptions/>
  <pageMargins left="0" right="0" top="0" bottom="0" header="0.5118110236220472" footer="0.5118110236220472"/>
  <pageSetup fitToHeight="0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5.875" style="15" customWidth="1"/>
    <col min="4" max="4" width="12.625" style="15" customWidth="1"/>
    <col min="5" max="5" width="12.125" style="15" customWidth="1"/>
    <col min="6" max="6" width="8.125" style="15" hidden="1" customWidth="1"/>
    <col min="7" max="11" width="9.125" style="15" customWidth="1"/>
    <col min="12" max="16384" width="9.125" style="15" customWidth="1"/>
  </cols>
  <sheetData>
    <row r="1" spans="1:6" ht="12.75">
      <c r="A1" s="99"/>
      <c r="B1" s="100"/>
      <c r="C1" s="100"/>
      <c r="D1" s="272" t="s">
        <v>231</v>
      </c>
      <c r="E1" s="321"/>
      <c r="F1" s="321"/>
    </row>
    <row r="2" spans="1:6" ht="37.5" customHeight="1">
      <c r="A2" s="325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2" s="325"/>
      <c r="C2" s="325"/>
      <c r="D2" s="325"/>
      <c r="E2" s="325"/>
      <c r="F2" s="325"/>
    </row>
    <row r="3" spans="1:6" ht="12.75">
      <c r="A3" s="99"/>
      <c r="B3" s="322"/>
      <c r="C3" s="323"/>
      <c r="D3" s="323"/>
      <c r="E3" s="323"/>
      <c r="F3" s="323"/>
    </row>
    <row r="4" spans="1:6" ht="17.25" customHeight="1">
      <c r="A4" s="326" t="s">
        <v>591</v>
      </c>
      <c r="B4" s="281"/>
      <c r="C4" s="281"/>
      <c r="D4" s="281"/>
      <c r="E4" s="281"/>
      <c r="F4" s="281"/>
    </row>
    <row r="5" spans="2:6" ht="15.75">
      <c r="B5" s="23"/>
      <c r="C5" s="24"/>
      <c r="D5" s="24"/>
      <c r="E5" s="23"/>
      <c r="F5" s="23"/>
    </row>
    <row r="6" spans="1:6" ht="57" customHeight="1">
      <c r="A6" s="25" t="s">
        <v>65</v>
      </c>
      <c r="B6" s="27" t="s">
        <v>70</v>
      </c>
      <c r="C6" s="28" t="s">
        <v>656</v>
      </c>
      <c r="D6" s="28" t="s">
        <v>589</v>
      </c>
      <c r="E6" s="28" t="s">
        <v>590</v>
      </c>
      <c r="F6" s="28" t="s">
        <v>72</v>
      </c>
    </row>
    <row r="7" spans="1:6" ht="14.25" customHeight="1">
      <c r="A7" s="327" t="s">
        <v>66</v>
      </c>
      <c r="B7" s="328"/>
      <c r="C7" s="257">
        <v>0</v>
      </c>
      <c r="D7" s="169">
        <f>D8+D9</f>
        <v>5535</v>
      </c>
      <c r="E7" s="170">
        <f>E8+E9</f>
        <v>0</v>
      </c>
      <c r="F7" s="29">
        <f>F9</f>
        <v>0</v>
      </c>
    </row>
    <row r="8" spans="1:6" ht="27" customHeight="1">
      <c r="A8" s="33" t="s">
        <v>68</v>
      </c>
      <c r="B8" s="26" t="s">
        <v>645</v>
      </c>
      <c r="C8" s="9"/>
      <c r="D8" s="167">
        <v>5535</v>
      </c>
      <c r="E8" s="168">
        <v>0</v>
      </c>
      <c r="F8" s="29"/>
    </row>
    <row r="9" spans="1:6" ht="25.5">
      <c r="A9" s="30" t="s">
        <v>42</v>
      </c>
      <c r="B9" s="9" t="s">
        <v>67</v>
      </c>
      <c r="C9" s="256">
        <v>0</v>
      </c>
      <c r="D9" s="167">
        <v>0</v>
      </c>
      <c r="E9" s="168">
        <v>0</v>
      </c>
      <c r="F9" s="31">
        <f>C9+D9-E9</f>
        <v>0</v>
      </c>
    </row>
    <row r="10" spans="2:6" ht="12.75">
      <c r="B10" s="16"/>
      <c r="C10" s="17"/>
      <c r="D10" s="18"/>
      <c r="E10" s="19"/>
      <c r="F10" s="19"/>
    </row>
    <row r="11" spans="2:6" ht="63.75" customHeight="1">
      <c r="B11" s="16"/>
      <c r="C11" s="17"/>
      <c r="D11" s="18"/>
      <c r="E11" s="19"/>
      <c r="F11" s="19"/>
    </row>
    <row r="12" spans="2:6" ht="40.5" customHeight="1">
      <c r="B12" s="20"/>
      <c r="C12" s="21"/>
      <c r="D12" s="20"/>
      <c r="E12" s="19"/>
      <c r="F12" s="19"/>
    </row>
    <row r="13" spans="2:6" ht="24" customHeight="1">
      <c r="B13" s="22"/>
      <c r="C13" s="22"/>
      <c r="D13" s="22"/>
      <c r="E13" s="19"/>
      <c r="F13" s="19"/>
    </row>
    <row r="14" spans="2:6" ht="23.25" customHeight="1">
      <c r="B14" s="21"/>
      <c r="C14" s="21"/>
      <c r="D14" s="21"/>
      <c r="E14" s="19"/>
      <c r="F14" s="19"/>
    </row>
    <row r="15" spans="2:6" ht="25.5" customHeight="1">
      <c r="B15" s="21"/>
      <c r="C15" s="21"/>
      <c r="D15" s="21"/>
      <c r="E15" s="19"/>
      <c r="F15" s="19"/>
    </row>
    <row r="16" spans="2:6" ht="39" customHeight="1">
      <c r="B16" s="21"/>
      <c r="C16" s="21"/>
      <c r="D16" s="21"/>
      <c r="E16" s="19"/>
      <c r="F16" s="19"/>
    </row>
    <row r="17" spans="2:6" ht="24" customHeight="1">
      <c r="B17" s="22"/>
      <c r="C17" s="22"/>
      <c r="D17" s="22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24" customHeight="1">
      <c r="B19" s="21"/>
      <c r="C19" s="21"/>
      <c r="D19" s="21"/>
      <c r="E19" s="19"/>
      <c r="F19" s="19"/>
    </row>
    <row r="20" spans="2:6" ht="36.75" customHeight="1">
      <c r="B20" s="21"/>
      <c r="C20" s="21"/>
      <c r="D20" s="21"/>
      <c r="E20" s="19"/>
      <c r="F20" s="19"/>
    </row>
  </sheetData>
  <sheetProtection/>
  <mergeCells count="5">
    <mergeCell ref="D1:F1"/>
    <mergeCell ref="A2:F2"/>
    <mergeCell ref="B3:F3"/>
    <mergeCell ref="A4:F4"/>
    <mergeCell ref="A7:B7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35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58.25390625" style="0" customWidth="1"/>
    <col min="2" max="2" width="24.00390625" style="0" customWidth="1"/>
    <col min="3" max="3" width="15.125" style="0" customWidth="1"/>
  </cols>
  <sheetData>
    <row r="1" spans="1:3" ht="16.5" customHeight="1">
      <c r="A1" s="98"/>
      <c r="B1" s="329" t="s">
        <v>682</v>
      </c>
      <c r="C1" s="329"/>
    </row>
    <row r="2" spans="1:16" ht="36.75" customHeight="1">
      <c r="A2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2" s="282"/>
      <c r="C2" s="28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29"/>
      <c r="B3" s="329"/>
      <c r="C3" s="329"/>
    </row>
    <row r="4" spans="1:3" ht="26.25" customHeight="1">
      <c r="A4" s="330" t="s">
        <v>670</v>
      </c>
      <c r="B4" s="330"/>
      <c r="C4" s="330"/>
    </row>
    <row r="5" spans="1:6" ht="15" customHeight="1">
      <c r="A5" s="98"/>
      <c r="B5" s="331"/>
      <c r="C5" s="331"/>
      <c r="F5" s="12"/>
    </row>
    <row r="6" spans="1:3" ht="27" customHeight="1">
      <c r="A6" s="264" t="s">
        <v>86</v>
      </c>
      <c r="B6" s="264" t="s">
        <v>120</v>
      </c>
      <c r="C6" s="265" t="s">
        <v>666</v>
      </c>
    </row>
    <row r="7" spans="1:3" ht="12.75">
      <c r="A7" s="229" t="s">
        <v>144</v>
      </c>
      <c r="B7" s="230" t="s">
        <v>137</v>
      </c>
      <c r="C7" s="245">
        <f>-('прилож.№ 1'!C112-'прилож. № 8'!F8)</f>
        <v>6641363.920000002</v>
      </c>
    </row>
    <row r="8" spans="1:3" ht="25.5">
      <c r="A8" s="229" t="s">
        <v>145</v>
      </c>
      <c r="B8" s="231" t="s">
        <v>137</v>
      </c>
      <c r="C8" s="245">
        <f>-(-(C9)-(C14))</f>
        <v>6641363.92</v>
      </c>
    </row>
    <row r="9" spans="1:3" ht="12.75">
      <c r="A9" s="232" t="s">
        <v>19</v>
      </c>
      <c r="B9" s="231" t="s">
        <v>326</v>
      </c>
      <c r="C9" s="245">
        <f>C10-(-C12)</f>
        <v>6641363.92</v>
      </c>
    </row>
    <row r="10" spans="1:3" ht="25.5">
      <c r="A10" s="26" t="s">
        <v>645</v>
      </c>
      <c r="B10" s="230" t="s">
        <v>327</v>
      </c>
      <c r="C10" s="246">
        <f>C11</f>
        <v>6641363.92</v>
      </c>
    </row>
    <row r="11" spans="1:3" ht="37.5" customHeight="1">
      <c r="A11" s="26" t="s">
        <v>646</v>
      </c>
      <c r="B11" s="230" t="s">
        <v>328</v>
      </c>
      <c r="C11" s="246">
        <v>6641363.92</v>
      </c>
    </row>
    <row r="12" spans="1:3" ht="25.5">
      <c r="A12" s="26" t="s">
        <v>647</v>
      </c>
      <c r="B12" s="230" t="s">
        <v>344</v>
      </c>
      <c r="C12" s="246"/>
    </row>
    <row r="13" spans="1:3" ht="38.25" customHeight="1">
      <c r="A13" s="26" t="s">
        <v>648</v>
      </c>
      <c r="B13" s="230" t="s">
        <v>329</v>
      </c>
      <c r="C13" s="247"/>
    </row>
    <row r="14" spans="1:3" ht="25.5">
      <c r="A14" s="233" t="s">
        <v>69</v>
      </c>
      <c r="B14" s="234" t="s">
        <v>330</v>
      </c>
      <c r="C14" s="248">
        <f>C15-(-C18)</f>
        <v>0</v>
      </c>
    </row>
    <row r="15" spans="1:3" ht="25.5">
      <c r="A15" s="235" t="s">
        <v>649</v>
      </c>
      <c r="B15" s="236" t="s">
        <v>331</v>
      </c>
      <c r="C15" s="247">
        <f>C16</f>
        <v>0</v>
      </c>
    </row>
    <row r="16" spans="1:3" ht="51">
      <c r="A16" s="235" t="s">
        <v>650</v>
      </c>
      <c r="B16" s="236" t="s">
        <v>332</v>
      </c>
      <c r="C16" s="247">
        <v>0</v>
      </c>
    </row>
    <row r="17" spans="1:3" ht="38.25">
      <c r="A17" s="235" t="s">
        <v>73</v>
      </c>
      <c r="B17" s="236" t="s">
        <v>672</v>
      </c>
      <c r="C17" s="247">
        <f>C18</f>
        <v>0</v>
      </c>
    </row>
    <row r="18" spans="1:3" ht="38.25" customHeight="1">
      <c r="A18" s="235" t="s">
        <v>651</v>
      </c>
      <c r="B18" s="236" t="s">
        <v>673</v>
      </c>
      <c r="C18" s="247">
        <v>0</v>
      </c>
    </row>
    <row r="19" spans="1:3" ht="12.75">
      <c r="A19" s="232" t="s">
        <v>71</v>
      </c>
      <c r="B19" s="231" t="s">
        <v>335</v>
      </c>
      <c r="C19" s="248">
        <f>-((-C20)-(C24))</f>
        <v>0</v>
      </c>
    </row>
    <row r="20" spans="1:3" ht="12.75">
      <c r="A20" s="237" t="s">
        <v>121</v>
      </c>
      <c r="B20" s="230" t="s">
        <v>674</v>
      </c>
      <c r="C20" s="247">
        <f>C21</f>
        <v>-91733803.42999999</v>
      </c>
    </row>
    <row r="21" spans="1:3" ht="12.75">
      <c r="A21" s="237" t="s">
        <v>122</v>
      </c>
      <c r="B21" s="230" t="s">
        <v>675</v>
      </c>
      <c r="C21" s="247">
        <f>C22</f>
        <v>-91733803.42999999</v>
      </c>
    </row>
    <row r="22" spans="1:3" ht="12.75">
      <c r="A22" s="26" t="s">
        <v>123</v>
      </c>
      <c r="B22" s="230" t="s">
        <v>676</v>
      </c>
      <c r="C22" s="247">
        <f>C23</f>
        <v>-91733803.42999999</v>
      </c>
    </row>
    <row r="23" spans="1:3" ht="25.5" customHeight="1">
      <c r="A23" s="26" t="s">
        <v>643</v>
      </c>
      <c r="B23" s="230" t="s">
        <v>677</v>
      </c>
      <c r="C23" s="247">
        <f>-('прилож.№ 1'!C112+'прил.13 источники'!C10)</f>
        <v>-91733803.42999999</v>
      </c>
    </row>
    <row r="24" spans="1:3" ht="12.75">
      <c r="A24" s="237" t="s">
        <v>124</v>
      </c>
      <c r="B24" s="230" t="s">
        <v>678</v>
      </c>
      <c r="C24" s="246">
        <f>C25</f>
        <v>91733803.42999999</v>
      </c>
    </row>
    <row r="25" spans="1:3" ht="12.75">
      <c r="A25" s="237" t="s">
        <v>125</v>
      </c>
      <c r="B25" s="230" t="s">
        <v>679</v>
      </c>
      <c r="C25" s="246">
        <f>C26</f>
        <v>91733803.42999999</v>
      </c>
    </row>
    <row r="26" spans="1:3" ht="12.75">
      <c r="A26" s="26" t="s">
        <v>126</v>
      </c>
      <c r="B26" s="230" t="s">
        <v>680</v>
      </c>
      <c r="C26" s="246">
        <f>C27</f>
        <v>91733803.42999999</v>
      </c>
    </row>
    <row r="27" spans="1:3" ht="26.25" customHeight="1">
      <c r="A27" s="26" t="s">
        <v>644</v>
      </c>
      <c r="B27" s="230" t="s">
        <v>681</v>
      </c>
      <c r="C27" s="246">
        <f>'прилож. № 8'!F8-('прил.13 источники'!C17)</f>
        <v>91733803.42999999</v>
      </c>
    </row>
    <row r="28" spans="3:4" ht="12.75">
      <c r="C28" s="138"/>
      <c r="D28" s="10"/>
    </row>
    <row r="29" spans="1:6" ht="12" customHeight="1">
      <c r="A29" s="8"/>
      <c r="B29" s="8"/>
      <c r="C29" s="7"/>
      <c r="D29" s="7"/>
      <c r="E29" s="7"/>
      <c r="F29" s="7"/>
    </row>
    <row r="30" spans="1:6" ht="15.75">
      <c r="A30" s="5"/>
      <c r="B30" s="7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1.25" customHeight="1">
      <c r="A32" s="8"/>
      <c r="B32" s="8"/>
      <c r="C32" s="7"/>
      <c r="D32" s="7"/>
      <c r="E32" s="7"/>
      <c r="F32" s="7"/>
    </row>
    <row r="33" spans="1:6" ht="15.75">
      <c r="A33" s="5"/>
      <c r="B33" s="7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ht="15">
      <c r="A35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58.00390625" style="0" customWidth="1"/>
    <col min="2" max="2" width="23.75390625" style="0" customWidth="1"/>
    <col min="3" max="3" width="14.25390625" style="0" customWidth="1"/>
    <col min="4" max="4" width="15.75390625" style="0" customWidth="1"/>
  </cols>
  <sheetData>
    <row r="1" spans="1:4" ht="16.5" customHeight="1">
      <c r="A1" s="98"/>
      <c r="B1" s="329" t="s">
        <v>232</v>
      </c>
      <c r="C1" s="329"/>
      <c r="D1" s="281"/>
    </row>
    <row r="2" spans="1:16" ht="37.5" customHeight="1">
      <c r="A2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2" s="332"/>
      <c r="C2" s="332"/>
      <c r="D2" s="306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329"/>
      <c r="B3" s="329"/>
      <c r="C3" s="329"/>
    </row>
    <row r="4" spans="1:4" ht="26.25" customHeight="1">
      <c r="A4" s="330" t="s">
        <v>671</v>
      </c>
      <c r="B4" s="330"/>
      <c r="C4" s="330"/>
      <c r="D4" s="333"/>
    </row>
    <row r="5" spans="1:6" ht="15" customHeight="1">
      <c r="A5" s="98"/>
      <c r="B5" s="334"/>
      <c r="C5" s="335"/>
      <c r="F5" s="12"/>
    </row>
    <row r="6" spans="1:6" ht="15" customHeight="1">
      <c r="A6" s="336" t="s">
        <v>86</v>
      </c>
      <c r="B6" s="340" t="s">
        <v>120</v>
      </c>
      <c r="C6" s="338" t="s">
        <v>666</v>
      </c>
      <c r="D6" s="339"/>
      <c r="F6" s="12"/>
    </row>
    <row r="7" spans="1:4" ht="15" customHeight="1">
      <c r="A7" s="337"/>
      <c r="B7" s="341"/>
      <c r="C7" s="126">
        <v>2023</v>
      </c>
      <c r="D7" s="127">
        <v>2024</v>
      </c>
    </row>
    <row r="8" spans="1:4" ht="12.75">
      <c r="A8" s="229" t="s">
        <v>144</v>
      </c>
      <c r="B8" s="230" t="s">
        <v>137</v>
      </c>
      <c r="C8" s="245">
        <f>-('прил. 2 дох.'!C71-('приложение №9'!F9+1982063.65))</f>
        <v>5865551.746399999</v>
      </c>
      <c r="D8" s="245">
        <f>-('прил. 2 дох.'!D71-('приложение №9'!G9+4030794.21))</f>
        <v>7300090.856255993</v>
      </c>
    </row>
    <row r="9" spans="1:4" ht="25.5">
      <c r="A9" s="229" t="s">
        <v>145</v>
      </c>
      <c r="B9" s="231" t="s">
        <v>137</v>
      </c>
      <c r="C9" s="245">
        <f>-(-(C10)-(C15))</f>
        <v>5865551.75</v>
      </c>
      <c r="D9" s="245">
        <f>-(-(D10)-(D15))</f>
        <v>7300090.86</v>
      </c>
    </row>
    <row r="10" spans="1:4" ht="12.75">
      <c r="A10" s="232" t="s">
        <v>19</v>
      </c>
      <c r="B10" s="231" t="s">
        <v>326</v>
      </c>
      <c r="C10" s="245">
        <f>C11-(-C13)</f>
        <v>5865551.75</v>
      </c>
      <c r="D10" s="245">
        <f>D11-(-D13)</f>
        <v>7300090.86</v>
      </c>
    </row>
    <row r="11" spans="1:4" ht="25.5">
      <c r="A11" s="26" t="s">
        <v>645</v>
      </c>
      <c r="B11" s="230" t="s">
        <v>327</v>
      </c>
      <c r="C11" s="246">
        <f>C12</f>
        <v>5865551.75</v>
      </c>
      <c r="D11" s="246">
        <f>D12</f>
        <v>7300090.86</v>
      </c>
    </row>
    <row r="12" spans="1:4" ht="38.25">
      <c r="A12" s="26" t="s">
        <v>646</v>
      </c>
      <c r="B12" s="230" t="s">
        <v>328</v>
      </c>
      <c r="C12" s="246">
        <v>5865551.75</v>
      </c>
      <c r="D12" s="244">
        <v>7300090.86</v>
      </c>
    </row>
    <row r="13" spans="1:4" ht="25.5">
      <c r="A13" s="26" t="s">
        <v>647</v>
      </c>
      <c r="B13" s="230" t="s">
        <v>211</v>
      </c>
      <c r="C13" s="246">
        <f>C14</f>
        <v>0</v>
      </c>
      <c r="D13" s="244">
        <f>D14</f>
        <v>0</v>
      </c>
    </row>
    <row r="14" spans="1:4" ht="38.25">
      <c r="A14" s="26" t="s">
        <v>648</v>
      </c>
      <c r="B14" s="230" t="s">
        <v>329</v>
      </c>
      <c r="C14" s="247">
        <v>0</v>
      </c>
      <c r="D14" s="244">
        <v>0</v>
      </c>
    </row>
    <row r="15" spans="1:4" ht="25.5">
      <c r="A15" s="233" t="s">
        <v>69</v>
      </c>
      <c r="B15" s="234" t="s">
        <v>330</v>
      </c>
      <c r="C15" s="248">
        <f>C16-(-C19)</f>
        <v>0</v>
      </c>
      <c r="D15" s="248">
        <f>D16-(-D19)</f>
        <v>0</v>
      </c>
    </row>
    <row r="16" spans="1:4" ht="25.5">
      <c r="A16" s="235" t="s">
        <v>649</v>
      </c>
      <c r="B16" s="236" t="s">
        <v>331</v>
      </c>
      <c r="C16" s="247">
        <f aca="true" t="shared" si="0" ref="C16:D18">C17</f>
        <v>0</v>
      </c>
      <c r="D16" s="247">
        <f t="shared" si="0"/>
        <v>0</v>
      </c>
    </row>
    <row r="17" spans="1:4" ht="51">
      <c r="A17" s="235" t="s">
        <v>650</v>
      </c>
      <c r="B17" s="236" t="s">
        <v>332</v>
      </c>
      <c r="C17" s="247">
        <v>0</v>
      </c>
      <c r="D17" s="244">
        <v>0</v>
      </c>
    </row>
    <row r="18" spans="1:4" ht="38.25">
      <c r="A18" s="235" t="s">
        <v>73</v>
      </c>
      <c r="B18" s="236" t="s">
        <v>333</v>
      </c>
      <c r="C18" s="247">
        <f t="shared" si="0"/>
        <v>0</v>
      </c>
      <c r="D18" s="247">
        <f t="shared" si="0"/>
        <v>0</v>
      </c>
    </row>
    <row r="19" spans="1:4" ht="51">
      <c r="A19" s="235" t="s">
        <v>651</v>
      </c>
      <c r="B19" s="236" t="s">
        <v>334</v>
      </c>
      <c r="C19" s="247">
        <v>0</v>
      </c>
      <c r="D19" s="244">
        <v>0</v>
      </c>
    </row>
    <row r="20" spans="1:4" ht="12.75">
      <c r="A20" s="232" t="s">
        <v>71</v>
      </c>
      <c r="B20" s="231" t="s">
        <v>335</v>
      </c>
      <c r="C20" s="248">
        <f>-((-C21)-(C25))</f>
        <v>-0.003600001335144043</v>
      </c>
      <c r="D20" s="248">
        <f>-((-D21)-(D25))</f>
        <v>-0.0037440061569213867</v>
      </c>
    </row>
    <row r="21" spans="1:4" ht="12.75">
      <c r="A21" s="237" t="s">
        <v>121</v>
      </c>
      <c r="B21" s="230" t="s">
        <v>336</v>
      </c>
      <c r="C21" s="247">
        <f aca="true" t="shared" si="1" ref="C21:D23">C22</f>
        <v>-146884809.7136</v>
      </c>
      <c r="D21" s="247">
        <f t="shared" si="1"/>
        <v>-105261778.323744</v>
      </c>
    </row>
    <row r="22" spans="1:4" ht="12.75">
      <c r="A22" s="237" t="s">
        <v>122</v>
      </c>
      <c r="B22" s="230" t="s">
        <v>337</v>
      </c>
      <c r="C22" s="247">
        <f t="shared" si="1"/>
        <v>-146884809.7136</v>
      </c>
      <c r="D22" s="247">
        <f t="shared" si="1"/>
        <v>-105261778.323744</v>
      </c>
    </row>
    <row r="23" spans="1:4" ht="12.75">
      <c r="A23" s="26" t="s">
        <v>123</v>
      </c>
      <c r="B23" s="230" t="s">
        <v>338</v>
      </c>
      <c r="C23" s="247">
        <f t="shared" si="1"/>
        <v>-146884809.7136</v>
      </c>
      <c r="D23" s="247">
        <f t="shared" si="1"/>
        <v>-105261778.323744</v>
      </c>
    </row>
    <row r="24" spans="1:4" ht="24" customHeight="1">
      <c r="A24" s="26" t="s">
        <v>643</v>
      </c>
      <c r="B24" s="230" t="s">
        <v>339</v>
      </c>
      <c r="C24" s="247">
        <f>-('прил. 2 дох.'!C71+C11+C16)</f>
        <v>-146884809.7136</v>
      </c>
      <c r="D24" s="244">
        <f>-('прил. 2 дох.'!D71+D11+D16)</f>
        <v>-105261778.323744</v>
      </c>
    </row>
    <row r="25" spans="1:4" ht="12.75">
      <c r="A25" s="237" t="s">
        <v>124</v>
      </c>
      <c r="B25" s="230" t="s">
        <v>340</v>
      </c>
      <c r="C25" s="246">
        <f aca="true" t="shared" si="2" ref="C25:D27">C26</f>
        <v>146884809.71</v>
      </c>
      <c r="D25" s="246">
        <f t="shared" si="2"/>
        <v>105261778.32</v>
      </c>
    </row>
    <row r="26" spans="1:4" ht="12.75">
      <c r="A26" s="237" t="s">
        <v>125</v>
      </c>
      <c r="B26" s="230" t="s">
        <v>341</v>
      </c>
      <c r="C26" s="246">
        <f t="shared" si="2"/>
        <v>146884809.71</v>
      </c>
      <c r="D26" s="246">
        <f t="shared" si="2"/>
        <v>105261778.32</v>
      </c>
    </row>
    <row r="27" spans="1:4" ht="12.75">
      <c r="A27" s="26" t="s">
        <v>126</v>
      </c>
      <c r="B27" s="230" t="s">
        <v>342</v>
      </c>
      <c r="C27" s="246">
        <f t="shared" si="2"/>
        <v>146884809.71</v>
      </c>
      <c r="D27" s="246">
        <f t="shared" si="2"/>
        <v>105261778.32</v>
      </c>
    </row>
    <row r="28" spans="1:4" ht="27.75" customHeight="1">
      <c r="A28" s="26" t="s">
        <v>644</v>
      </c>
      <c r="B28" s="230" t="s">
        <v>343</v>
      </c>
      <c r="C28" s="244">
        <f>'приложение №9'!F9+1982063.65+(-C13)+(-C18)</f>
        <v>146884809.71</v>
      </c>
      <c r="D28" s="244">
        <f>'приложение №9'!G9+4030794.21+(-D13)+(-D18)</f>
        <v>105261778.32</v>
      </c>
    </row>
    <row r="29" spans="3:4" ht="12.75">
      <c r="C29" s="34"/>
      <c r="D29" s="10"/>
    </row>
    <row r="30" spans="1:6" ht="9.75" customHeight="1">
      <c r="A30" s="8"/>
      <c r="B30" s="8"/>
      <c r="C30" s="7"/>
      <c r="D30" s="7"/>
      <c r="E30" s="7"/>
      <c r="F30" s="7"/>
    </row>
    <row r="31" spans="1:6" ht="15.75">
      <c r="A31" s="5"/>
      <c r="B31" s="7"/>
      <c r="C31" s="7"/>
      <c r="D31" s="7"/>
      <c r="E31" s="7"/>
      <c r="F31" s="7"/>
    </row>
    <row r="32" spans="1:6" ht="15.75">
      <c r="A32" s="5"/>
      <c r="B32" s="7"/>
      <c r="C32" s="7"/>
      <c r="D32" s="7"/>
      <c r="E32" s="7"/>
      <c r="F32" s="7"/>
    </row>
    <row r="33" spans="1:6" ht="11.2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ht="15">
      <c r="A36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" right="0" top="0" bottom="0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6"/>
  <sheetViews>
    <sheetView zoomScalePageLayoutView="0" workbookViewId="0" topLeftCell="A1">
      <selection activeCell="A5" sqref="A5:D5"/>
    </sheetView>
  </sheetViews>
  <sheetFormatPr defaultColWidth="9.00390625" defaultRowHeight="12.75"/>
  <cols>
    <col min="1" max="1" width="48.00390625" style="1" customWidth="1"/>
    <col min="2" max="2" width="21.75390625" style="1" customWidth="1"/>
    <col min="3" max="3" width="15.375" style="1" customWidth="1"/>
    <col min="4" max="4" width="15.125" style="1" customWidth="1"/>
    <col min="5" max="5" width="9.125" style="1" customWidth="1"/>
    <col min="6" max="6" width="11.00390625" style="1" customWidth="1"/>
    <col min="7" max="16384" width="9.125" style="1" customWidth="1"/>
  </cols>
  <sheetData>
    <row r="2" spans="1:4" ht="15.75">
      <c r="A2" s="272" t="s">
        <v>0</v>
      </c>
      <c r="B2" s="272"/>
      <c r="C2" s="272"/>
      <c r="D2" s="281"/>
    </row>
    <row r="3" spans="1:4" ht="37.5" customHeight="1">
      <c r="A3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2"/>
      <c r="C3" s="282"/>
      <c r="D3" s="282"/>
    </row>
    <row r="4" spans="1:3" ht="6.75" customHeight="1">
      <c r="A4" s="275"/>
      <c r="B4" s="275"/>
      <c r="C4" s="275"/>
    </row>
    <row r="5" spans="1:4" ht="29.25" customHeight="1">
      <c r="A5" s="342" t="s">
        <v>683</v>
      </c>
      <c r="B5" s="342"/>
      <c r="C5" s="342"/>
      <c r="D5" s="342"/>
    </row>
    <row r="6" spans="1:4" ht="15" customHeight="1">
      <c r="A6" s="279" t="s">
        <v>86</v>
      </c>
      <c r="B6" s="279" t="s">
        <v>87</v>
      </c>
      <c r="C6" s="277" t="s">
        <v>667</v>
      </c>
      <c r="D6" s="278"/>
    </row>
    <row r="7" spans="1:4" ht="16.5" customHeight="1">
      <c r="A7" s="280"/>
      <c r="B7" s="280"/>
      <c r="C7" s="39">
        <v>2023</v>
      </c>
      <c r="D7" s="68">
        <v>2024</v>
      </c>
    </row>
    <row r="8" spans="1:4" ht="15.75">
      <c r="A8" s="40" t="s">
        <v>21</v>
      </c>
      <c r="B8" s="117" t="s">
        <v>162</v>
      </c>
      <c r="C8" s="200">
        <f>C9+C43</f>
        <v>75399057.96360001</v>
      </c>
      <c r="D8" s="200">
        <f>D9+D43</f>
        <v>77346587.463744</v>
      </c>
    </row>
    <row r="9" spans="1:4" ht="15.75">
      <c r="A9" s="86" t="s">
        <v>57</v>
      </c>
      <c r="B9" s="192"/>
      <c r="C9" s="203">
        <f>C10+C17+C23+C27+C35+C39</f>
        <v>74815289.34</v>
      </c>
      <c r="D9" s="203">
        <f>D10+D17+D23+D27+D35+D39</f>
        <v>76752729.11</v>
      </c>
    </row>
    <row r="10" spans="1:4" ht="15.75">
      <c r="A10" s="86" t="s">
        <v>88</v>
      </c>
      <c r="B10" s="190" t="s">
        <v>163</v>
      </c>
      <c r="C10" s="201">
        <f>C11</f>
        <v>19200449.34</v>
      </c>
      <c r="D10" s="201">
        <f>D11</f>
        <v>19910807.11</v>
      </c>
    </row>
    <row r="11" spans="1:4" ht="15.75">
      <c r="A11" s="56" t="s">
        <v>89</v>
      </c>
      <c r="B11" s="118" t="s">
        <v>164</v>
      </c>
      <c r="C11" s="202">
        <f>C12+C13+C14+C15+C16</f>
        <v>19200449.34</v>
      </c>
      <c r="D11" s="202">
        <f>D12+D13+D14+D15+D16</f>
        <v>19910807.11</v>
      </c>
    </row>
    <row r="12" spans="1:4" ht="49.5" customHeight="1">
      <c r="A12" s="45" t="s">
        <v>43</v>
      </c>
      <c r="B12" s="119" t="s">
        <v>165</v>
      </c>
      <c r="C12" s="202">
        <v>11645209.34</v>
      </c>
      <c r="D12" s="202">
        <v>12355567.11</v>
      </c>
    </row>
    <row r="13" spans="1:9" ht="74.25" customHeight="1">
      <c r="A13" s="45" t="s">
        <v>41</v>
      </c>
      <c r="B13" s="118" t="s">
        <v>242</v>
      </c>
      <c r="C13" s="202">
        <v>2999360</v>
      </c>
      <c r="D13" s="202">
        <v>2999360</v>
      </c>
      <c r="I13" s="145"/>
    </row>
    <row r="14" spans="1:7" ht="40.5" customHeight="1">
      <c r="A14" s="45" t="s">
        <v>40</v>
      </c>
      <c r="B14" s="118" t="s">
        <v>166</v>
      </c>
      <c r="C14" s="202">
        <v>4205880</v>
      </c>
      <c r="D14" s="202">
        <v>4205880</v>
      </c>
      <c r="E14" s="35"/>
      <c r="F14" s="11"/>
      <c r="G14" s="35"/>
    </row>
    <row r="15" spans="1:7" ht="51" customHeight="1">
      <c r="A15" s="45" t="s">
        <v>279</v>
      </c>
      <c r="B15" s="118" t="s">
        <v>280</v>
      </c>
      <c r="C15" s="202">
        <v>0</v>
      </c>
      <c r="D15" s="202">
        <v>0</v>
      </c>
      <c r="E15" s="35"/>
      <c r="F15" s="11"/>
      <c r="G15" s="35"/>
    </row>
    <row r="16" spans="1:7" ht="87" customHeight="1">
      <c r="A16" s="45" t="s">
        <v>569</v>
      </c>
      <c r="B16" s="118" t="s">
        <v>658</v>
      </c>
      <c r="C16" s="202">
        <v>350000</v>
      </c>
      <c r="D16" s="202">
        <v>350000</v>
      </c>
      <c r="E16" s="35"/>
      <c r="F16" s="11"/>
      <c r="G16" s="35"/>
    </row>
    <row r="17" spans="1:7" ht="27" customHeight="1">
      <c r="A17" s="86" t="s">
        <v>53</v>
      </c>
      <c r="B17" s="192" t="s">
        <v>167</v>
      </c>
      <c r="C17" s="203">
        <f>C18</f>
        <v>3018390</v>
      </c>
      <c r="D17" s="203">
        <f>D18</f>
        <v>3260030</v>
      </c>
      <c r="E17" s="35"/>
      <c r="F17" s="13"/>
      <c r="G17" s="35"/>
    </row>
    <row r="18" spans="1:7" ht="24.75">
      <c r="A18" s="43" t="s">
        <v>5</v>
      </c>
      <c r="B18" s="119" t="s">
        <v>168</v>
      </c>
      <c r="C18" s="204">
        <f>C19+C20+C21+C22</f>
        <v>3018390</v>
      </c>
      <c r="D18" s="204">
        <f>D19+D20+D21+D22</f>
        <v>3260030</v>
      </c>
      <c r="E18" s="35"/>
      <c r="F18" s="13"/>
      <c r="G18" s="35"/>
    </row>
    <row r="19" spans="1:7" ht="85.5" customHeight="1">
      <c r="A19" s="43" t="s">
        <v>306</v>
      </c>
      <c r="B19" s="119" t="s">
        <v>302</v>
      </c>
      <c r="C19" s="202">
        <v>1350420</v>
      </c>
      <c r="D19" s="202">
        <v>1435350</v>
      </c>
      <c r="E19" s="35"/>
      <c r="F19" s="13"/>
      <c r="G19" s="35"/>
    </row>
    <row r="20" spans="1:4" ht="88.5" customHeight="1">
      <c r="A20" s="43" t="s">
        <v>307</v>
      </c>
      <c r="B20" s="119" t="s">
        <v>303</v>
      </c>
      <c r="C20" s="202">
        <v>7560</v>
      </c>
      <c r="D20" s="202">
        <v>8290</v>
      </c>
    </row>
    <row r="21" spans="1:4" ht="74.25" customHeight="1">
      <c r="A21" s="43" t="s">
        <v>308</v>
      </c>
      <c r="B21" s="119" t="s">
        <v>304</v>
      </c>
      <c r="C21" s="202">
        <v>1827750</v>
      </c>
      <c r="D21" s="202">
        <v>2000590</v>
      </c>
    </row>
    <row r="22" spans="1:4" ht="86.25" customHeight="1">
      <c r="A22" s="43" t="s">
        <v>309</v>
      </c>
      <c r="B22" s="119" t="s">
        <v>305</v>
      </c>
      <c r="C22" s="202">
        <v>-167340</v>
      </c>
      <c r="D22" s="202">
        <v>-184200</v>
      </c>
    </row>
    <row r="23" spans="1:4" ht="15.75">
      <c r="A23" s="59" t="s">
        <v>90</v>
      </c>
      <c r="B23" s="129" t="s">
        <v>50</v>
      </c>
      <c r="C23" s="205">
        <f>C24</f>
        <v>286050</v>
      </c>
      <c r="D23" s="205">
        <f>D24</f>
        <v>297492</v>
      </c>
    </row>
    <row r="24" spans="1:4" ht="15.75">
      <c r="A24" s="56" t="s">
        <v>91</v>
      </c>
      <c r="B24" s="118" t="s">
        <v>51</v>
      </c>
      <c r="C24" s="202">
        <f>C25+C26</f>
        <v>286050</v>
      </c>
      <c r="D24" s="202">
        <f>D25</f>
        <v>297492</v>
      </c>
    </row>
    <row r="25" spans="1:4" ht="15.75">
      <c r="A25" s="57" t="s">
        <v>91</v>
      </c>
      <c r="B25" s="118" t="s">
        <v>54</v>
      </c>
      <c r="C25" s="202">
        <v>286050</v>
      </c>
      <c r="D25" s="202">
        <v>297492</v>
      </c>
    </row>
    <row r="26" spans="1:4" ht="24.75">
      <c r="A26" s="57" t="s">
        <v>55</v>
      </c>
      <c r="B26" s="118" t="s">
        <v>56</v>
      </c>
      <c r="C26" s="202">
        <v>0</v>
      </c>
      <c r="D26" s="202">
        <v>0</v>
      </c>
    </row>
    <row r="27" spans="1:4" ht="15.75">
      <c r="A27" s="193" t="s">
        <v>92</v>
      </c>
      <c r="B27" s="129" t="s">
        <v>169</v>
      </c>
      <c r="C27" s="205">
        <f>C28+C30</f>
        <v>52299000</v>
      </c>
      <c r="D27" s="205">
        <f>D28+D30</f>
        <v>53273000</v>
      </c>
    </row>
    <row r="28" spans="1:4" ht="15.75">
      <c r="A28" s="57" t="s">
        <v>93</v>
      </c>
      <c r="B28" s="118" t="s">
        <v>170</v>
      </c>
      <c r="C28" s="202">
        <f>C29</f>
        <v>3601000</v>
      </c>
      <c r="D28" s="202">
        <f>D29</f>
        <v>3601000</v>
      </c>
    </row>
    <row r="29" spans="1:4" ht="36.75">
      <c r="A29" s="57" t="s">
        <v>9</v>
      </c>
      <c r="B29" s="118" t="s">
        <v>171</v>
      </c>
      <c r="C29" s="202">
        <v>3601000</v>
      </c>
      <c r="D29" s="202">
        <v>3601000</v>
      </c>
    </row>
    <row r="30" spans="1:4" ht="15.75">
      <c r="A30" s="57" t="s">
        <v>94</v>
      </c>
      <c r="B30" s="118" t="s">
        <v>172</v>
      </c>
      <c r="C30" s="202">
        <f>C32+C34</f>
        <v>48698000</v>
      </c>
      <c r="D30" s="202">
        <f>D32+D34</f>
        <v>49672000</v>
      </c>
    </row>
    <row r="31" spans="1:4" ht="15.75">
      <c r="A31" s="57" t="s">
        <v>386</v>
      </c>
      <c r="B31" s="118" t="s">
        <v>580</v>
      </c>
      <c r="C31" s="202">
        <f>C32</f>
        <v>24619000</v>
      </c>
      <c r="D31" s="202">
        <f>D32</f>
        <v>25111000</v>
      </c>
    </row>
    <row r="32" spans="1:4" ht="24.75">
      <c r="A32" s="58" t="s">
        <v>10</v>
      </c>
      <c r="B32" s="118" t="s">
        <v>173</v>
      </c>
      <c r="C32" s="206">
        <v>24619000</v>
      </c>
      <c r="D32" s="206">
        <v>25111000</v>
      </c>
    </row>
    <row r="33" spans="1:4" ht="15.75">
      <c r="A33" s="58" t="s">
        <v>392</v>
      </c>
      <c r="B33" s="118" t="s">
        <v>542</v>
      </c>
      <c r="C33" s="206">
        <f>C34</f>
        <v>24079000</v>
      </c>
      <c r="D33" s="206">
        <f>D34</f>
        <v>24561000</v>
      </c>
    </row>
    <row r="34" spans="1:4" ht="24.75">
      <c r="A34" s="43" t="s">
        <v>11</v>
      </c>
      <c r="B34" s="118" t="s">
        <v>174</v>
      </c>
      <c r="C34" s="202">
        <v>24079000</v>
      </c>
      <c r="D34" s="202">
        <v>24561000</v>
      </c>
    </row>
    <row r="35" spans="1:4" ht="15.75">
      <c r="A35" s="86" t="s">
        <v>12</v>
      </c>
      <c r="B35" s="188" t="s">
        <v>250</v>
      </c>
      <c r="C35" s="205">
        <f aca="true" t="shared" si="0" ref="C35:D37">C36</f>
        <v>11400</v>
      </c>
      <c r="D35" s="205">
        <f t="shared" si="0"/>
        <v>11400</v>
      </c>
    </row>
    <row r="36" spans="1:4" ht="39.75" customHeight="1">
      <c r="A36" s="45" t="s">
        <v>234</v>
      </c>
      <c r="B36" s="120" t="s">
        <v>251</v>
      </c>
      <c r="C36" s="202">
        <f t="shared" si="0"/>
        <v>11400</v>
      </c>
      <c r="D36" s="202">
        <f t="shared" si="0"/>
        <v>11400</v>
      </c>
    </row>
    <row r="37" spans="1:4" ht="61.5" customHeight="1">
      <c r="A37" s="45" t="s">
        <v>44</v>
      </c>
      <c r="B37" s="120" t="s">
        <v>252</v>
      </c>
      <c r="C37" s="202">
        <f t="shared" si="0"/>
        <v>11400</v>
      </c>
      <c r="D37" s="202">
        <f t="shared" si="0"/>
        <v>11400</v>
      </c>
    </row>
    <row r="38" spans="1:4" ht="65.25" customHeight="1">
      <c r="A38" s="45" t="s">
        <v>44</v>
      </c>
      <c r="B38" s="120" t="s">
        <v>253</v>
      </c>
      <c r="C38" s="206">
        <v>11400</v>
      </c>
      <c r="D38" s="206">
        <v>11400</v>
      </c>
    </row>
    <row r="39" spans="1:4" ht="36.75">
      <c r="A39" s="86" t="s">
        <v>22</v>
      </c>
      <c r="B39" s="191" t="s">
        <v>76</v>
      </c>
      <c r="C39" s="203">
        <f aca="true" t="shared" si="1" ref="C39:D41">C40</f>
        <v>0</v>
      </c>
      <c r="D39" s="205">
        <f t="shared" si="1"/>
        <v>0</v>
      </c>
    </row>
    <row r="40" spans="1:4" ht="17.25" customHeight="1">
      <c r="A40" s="45" t="s">
        <v>23</v>
      </c>
      <c r="B40" s="121" t="s">
        <v>78</v>
      </c>
      <c r="C40" s="204">
        <f t="shared" si="1"/>
        <v>0</v>
      </c>
      <c r="D40" s="202">
        <f t="shared" si="1"/>
        <v>0</v>
      </c>
    </row>
    <row r="41" spans="1:4" ht="27" customHeight="1">
      <c r="A41" s="48" t="s">
        <v>30</v>
      </c>
      <c r="B41" s="121" t="s">
        <v>77</v>
      </c>
      <c r="C41" s="204">
        <f t="shared" si="1"/>
        <v>0</v>
      </c>
      <c r="D41" s="202">
        <f t="shared" si="1"/>
        <v>0</v>
      </c>
    </row>
    <row r="42" spans="1:4" ht="24.75" customHeight="1">
      <c r="A42" s="48" t="s">
        <v>31</v>
      </c>
      <c r="B42" s="121" t="s">
        <v>79</v>
      </c>
      <c r="C42" s="208">
        <v>0</v>
      </c>
      <c r="D42" s="202">
        <v>0</v>
      </c>
    </row>
    <row r="43" spans="1:4" ht="15" customHeight="1">
      <c r="A43" s="40" t="s">
        <v>58</v>
      </c>
      <c r="B43" s="191" t="s">
        <v>556</v>
      </c>
      <c r="C43" s="209">
        <f>C44+C49+C56</f>
        <v>583768.6236</v>
      </c>
      <c r="D43" s="209">
        <f>D44+D49+D56</f>
        <v>593858.353744</v>
      </c>
    </row>
    <row r="44" spans="1:4" ht="36.75">
      <c r="A44" s="86" t="s">
        <v>95</v>
      </c>
      <c r="B44" s="129" t="s">
        <v>243</v>
      </c>
      <c r="C44" s="205">
        <f>C45</f>
        <v>331525.37</v>
      </c>
      <c r="D44" s="205">
        <f>D45</f>
        <v>331525.37</v>
      </c>
    </row>
    <row r="45" spans="1:4" ht="72.75">
      <c r="A45" s="45" t="s">
        <v>80</v>
      </c>
      <c r="B45" s="122" t="s">
        <v>346</v>
      </c>
      <c r="C45" s="202">
        <f>C46+C48</f>
        <v>331525.37</v>
      </c>
      <c r="D45" s="202">
        <f>D46+D48</f>
        <v>331525.37</v>
      </c>
    </row>
    <row r="46" spans="1:4" ht="49.5" customHeight="1">
      <c r="A46" s="45" t="s">
        <v>207</v>
      </c>
      <c r="B46" s="122" t="s">
        <v>347</v>
      </c>
      <c r="C46" s="202">
        <f>C47</f>
        <v>385.93</v>
      </c>
      <c r="D46" s="202">
        <f>D47</f>
        <v>385.93</v>
      </c>
    </row>
    <row r="47" spans="1:4" ht="51" customHeight="1">
      <c r="A47" s="45" t="s">
        <v>206</v>
      </c>
      <c r="B47" s="122" t="s">
        <v>348</v>
      </c>
      <c r="C47" s="202">
        <v>385.93</v>
      </c>
      <c r="D47" s="202">
        <v>385.93</v>
      </c>
    </row>
    <row r="48" spans="1:4" ht="60.75">
      <c r="A48" s="43" t="s">
        <v>138</v>
      </c>
      <c r="B48" s="122" t="s">
        <v>244</v>
      </c>
      <c r="C48" s="206">
        <v>331139.44</v>
      </c>
      <c r="D48" s="206">
        <v>331139.44</v>
      </c>
    </row>
    <row r="49" spans="1:4" ht="24.75">
      <c r="A49" s="86" t="s">
        <v>235</v>
      </c>
      <c r="B49" s="91" t="s">
        <v>241</v>
      </c>
      <c r="C49" s="205">
        <f>C50+C53</f>
        <v>252243.2536</v>
      </c>
      <c r="D49" s="205">
        <f>D50+D53</f>
        <v>262332.983744</v>
      </c>
    </row>
    <row r="50" spans="1:4" ht="15.75">
      <c r="A50" s="43" t="s">
        <v>236</v>
      </c>
      <c r="B50" s="49" t="s">
        <v>254</v>
      </c>
      <c r="C50" s="202">
        <f>C51</f>
        <v>0</v>
      </c>
      <c r="D50" s="202">
        <f>D51</f>
        <v>0</v>
      </c>
    </row>
    <row r="51" spans="1:4" ht="15.75">
      <c r="A51" s="43" t="s">
        <v>237</v>
      </c>
      <c r="B51" s="49" t="s">
        <v>240</v>
      </c>
      <c r="C51" s="202">
        <f>C52</f>
        <v>0</v>
      </c>
      <c r="D51" s="202">
        <f>D52</f>
        <v>0</v>
      </c>
    </row>
    <row r="52" spans="1:4" ht="24.75">
      <c r="A52" s="43" t="s">
        <v>238</v>
      </c>
      <c r="B52" s="49" t="s">
        <v>239</v>
      </c>
      <c r="C52" s="202">
        <v>0</v>
      </c>
      <c r="D52" s="202">
        <v>0</v>
      </c>
    </row>
    <row r="53" spans="1:4" ht="15.75">
      <c r="A53" s="157" t="s">
        <v>469</v>
      </c>
      <c r="B53" s="49" t="s">
        <v>470</v>
      </c>
      <c r="C53" s="206">
        <f>C54</f>
        <v>252243.2536</v>
      </c>
      <c r="D53" s="206">
        <f>D54</f>
        <v>262332.983744</v>
      </c>
    </row>
    <row r="54" spans="1:4" ht="24.75">
      <c r="A54" s="157" t="s">
        <v>471</v>
      </c>
      <c r="B54" s="49" t="s">
        <v>472</v>
      </c>
      <c r="C54" s="206">
        <f>C55</f>
        <v>252243.2536</v>
      </c>
      <c r="D54" s="206">
        <f>D55</f>
        <v>262332.983744</v>
      </c>
    </row>
    <row r="55" spans="1:4" ht="36.75">
      <c r="A55" s="157" t="s">
        <v>473</v>
      </c>
      <c r="B55" s="49" t="s">
        <v>474</v>
      </c>
      <c r="C55" s="206">
        <f>242541.59*1.04</f>
        <v>252243.2536</v>
      </c>
      <c r="D55" s="206">
        <f>C55*1.04</f>
        <v>262332.983744</v>
      </c>
    </row>
    <row r="56" spans="1:4" ht="15.75">
      <c r="A56" s="86" t="s">
        <v>135</v>
      </c>
      <c r="B56" s="188" t="s">
        <v>245</v>
      </c>
      <c r="C56" s="205">
        <f>C57</f>
        <v>0</v>
      </c>
      <c r="D56" s="205">
        <f>D57</f>
        <v>0</v>
      </c>
    </row>
    <row r="57" spans="1:4" ht="15.75">
      <c r="A57" s="43" t="s">
        <v>136</v>
      </c>
      <c r="B57" s="123" t="s">
        <v>246</v>
      </c>
      <c r="C57" s="202">
        <f>C58</f>
        <v>0</v>
      </c>
      <c r="D57" s="202">
        <f>D58</f>
        <v>0</v>
      </c>
    </row>
    <row r="58" spans="1:4" ht="15.75">
      <c r="A58" s="43" t="s">
        <v>13</v>
      </c>
      <c r="B58" s="123" t="s">
        <v>247</v>
      </c>
      <c r="C58" s="202">
        <v>0</v>
      </c>
      <c r="D58" s="202">
        <v>0</v>
      </c>
    </row>
    <row r="59" spans="1:4" s="3" customFormat="1" ht="15.75">
      <c r="A59" s="59" t="s">
        <v>96</v>
      </c>
      <c r="B59" s="129" t="s">
        <v>248</v>
      </c>
      <c r="C59" s="211">
        <f>C60</f>
        <v>65620200</v>
      </c>
      <c r="D59" s="211">
        <f>D60</f>
        <v>20615100</v>
      </c>
    </row>
    <row r="60" spans="1:4" s="3" customFormat="1" ht="24.75">
      <c r="A60" s="43" t="s">
        <v>18</v>
      </c>
      <c r="B60" s="49" t="s">
        <v>663</v>
      </c>
      <c r="C60" s="202">
        <f>C61+C66</f>
        <v>65620200</v>
      </c>
      <c r="D60" s="202">
        <f>D61+D66</f>
        <v>20615100</v>
      </c>
    </row>
    <row r="61" spans="1:4" s="3" customFormat="1" ht="25.5" customHeight="1">
      <c r="A61" s="43" t="s">
        <v>665</v>
      </c>
      <c r="B61" s="49" t="s">
        <v>664</v>
      </c>
      <c r="C61" s="202">
        <f>C62+C64</f>
        <v>64878100</v>
      </c>
      <c r="D61" s="202">
        <f>D62+D64</f>
        <v>19845900</v>
      </c>
    </row>
    <row r="62" spans="1:4" s="3" customFormat="1" ht="36.75">
      <c r="A62" s="36" t="s">
        <v>479</v>
      </c>
      <c r="B62" s="183" t="s">
        <v>481</v>
      </c>
      <c r="C62" s="202">
        <f>C63</f>
        <v>55937000</v>
      </c>
      <c r="D62" s="202">
        <f>D63</f>
        <v>17904800</v>
      </c>
    </row>
    <row r="63" spans="1:6" s="3" customFormat="1" ht="36.75">
      <c r="A63" s="43" t="s">
        <v>480</v>
      </c>
      <c r="B63" s="49" t="s">
        <v>482</v>
      </c>
      <c r="C63" s="202">
        <f>55937000</f>
        <v>55937000</v>
      </c>
      <c r="D63" s="202">
        <v>17904800</v>
      </c>
      <c r="F63" s="250"/>
    </row>
    <row r="64" spans="1:4" ht="15.75">
      <c r="A64" s="43" t="s">
        <v>659</v>
      </c>
      <c r="B64" s="130" t="s">
        <v>350</v>
      </c>
      <c r="C64" s="202">
        <f>C65</f>
        <v>8941100</v>
      </c>
      <c r="D64" s="202">
        <f>D65</f>
        <v>1941100</v>
      </c>
    </row>
    <row r="65" spans="1:4" ht="15.75">
      <c r="A65" s="45" t="s">
        <v>14</v>
      </c>
      <c r="B65" s="130" t="s">
        <v>314</v>
      </c>
      <c r="C65" s="202">
        <f>1941100+7000000</f>
        <v>8941100</v>
      </c>
      <c r="D65" s="202">
        <v>1941100</v>
      </c>
    </row>
    <row r="66" spans="1:4" ht="25.5" customHeight="1">
      <c r="A66" s="45" t="s">
        <v>594</v>
      </c>
      <c r="B66" s="130" t="s">
        <v>660</v>
      </c>
      <c r="C66" s="202">
        <f>C67+C69</f>
        <v>742100</v>
      </c>
      <c r="D66" s="202">
        <f>D67+D69</f>
        <v>769200</v>
      </c>
    </row>
    <row r="67" spans="1:4" ht="24.75">
      <c r="A67" s="43" t="s">
        <v>141</v>
      </c>
      <c r="B67" s="49" t="s">
        <v>316</v>
      </c>
      <c r="C67" s="202">
        <f>C68</f>
        <v>700</v>
      </c>
      <c r="D67" s="202">
        <f>D68</f>
        <v>700</v>
      </c>
    </row>
    <row r="68" spans="1:4" ht="24.75">
      <c r="A68" s="43" t="s">
        <v>15</v>
      </c>
      <c r="B68" s="130" t="s">
        <v>313</v>
      </c>
      <c r="C68" s="202">
        <v>700</v>
      </c>
      <c r="D68" s="202">
        <v>700</v>
      </c>
    </row>
    <row r="69" spans="1:4" ht="24.75">
      <c r="A69" s="45" t="s">
        <v>262</v>
      </c>
      <c r="B69" s="130" t="s">
        <v>661</v>
      </c>
      <c r="C69" s="202">
        <f>C70</f>
        <v>741400</v>
      </c>
      <c r="D69" s="202">
        <f>D70</f>
        <v>768500</v>
      </c>
    </row>
    <row r="70" spans="1:4" ht="36.75">
      <c r="A70" s="45" t="s">
        <v>263</v>
      </c>
      <c r="B70" s="130" t="s">
        <v>662</v>
      </c>
      <c r="C70" s="202">
        <v>741400</v>
      </c>
      <c r="D70" s="202">
        <v>768500</v>
      </c>
    </row>
    <row r="71" spans="1:4" ht="15.75">
      <c r="A71" s="253" t="s">
        <v>97</v>
      </c>
      <c r="B71" s="124"/>
      <c r="C71" s="200">
        <f>C8+C59</f>
        <v>141019257.9636</v>
      </c>
      <c r="D71" s="200">
        <f>D8+D59</f>
        <v>97961687.463744</v>
      </c>
    </row>
    <row r="72" ht="15.75">
      <c r="B72" s="4"/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</sheetData>
  <sheetProtection/>
  <mergeCells count="7">
    <mergeCell ref="C6:D6"/>
    <mergeCell ref="A6:A7"/>
    <mergeCell ref="B6:B7"/>
    <mergeCell ref="A2:D2"/>
    <mergeCell ref="A3:D3"/>
    <mergeCell ref="A5:D5"/>
    <mergeCell ref="A4:C4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D4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  <col min="4" max="4" width="12.375" style="0" bestFit="1" customWidth="1"/>
  </cols>
  <sheetData>
    <row r="1" ht="12.75" customHeight="1"/>
    <row r="2" spans="1:4" ht="12.75">
      <c r="A2" s="62"/>
      <c r="B2" s="62"/>
      <c r="C2" s="64" t="s">
        <v>324</v>
      </c>
      <c r="D2" s="10"/>
    </row>
    <row r="3" spans="1:4" ht="35.25" customHeight="1">
      <c r="A3" s="283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3"/>
      <c r="C3" s="283"/>
      <c r="D3" s="101"/>
    </row>
    <row r="4" spans="1:4" ht="17.25" customHeight="1">
      <c r="A4" s="284" t="s">
        <v>509</v>
      </c>
      <c r="B4" s="285"/>
      <c r="C4" s="285"/>
      <c r="D4" s="10"/>
    </row>
    <row r="5" spans="1:4" ht="12.75">
      <c r="A5" s="103"/>
      <c r="B5" s="104"/>
      <c r="C5" s="102"/>
      <c r="D5" s="10"/>
    </row>
    <row r="6" spans="1:4" ht="52.5" customHeight="1">
      <c r="A6" s="105" t="s">
        <v>197</v>
      </c>
      <c r="B6" s="105" t="s">
        <v>198</v>
      </c>
      <c r="C6" s="39" t="s">
        <v>199</v>
      </c>
      <c r="D6" s="10"/>
    </row>
    <row r="7" spans="1:3" ht="21.75" customHeight="1">
      <c r="A7" s="286" t="s">
        <v>256</v>
      </c>
      <c r="B7" s="287"/>
      <c r="C7" s="288"/>
    </row>
    <row r="8" spans="1:3" ht="36" customHeight="1">
      <c r="A8" s="49">
        <v>733</v>
      </c>
      <c r="B8" s="46" t="s">
        <v>200</v>
      </c>
      <c r="C8" s="36" t="s">
        <v>44</v>
      </c>
    </row>
    <row r="9" spans="1:3" ht="36" customHeight="1">
      <c r="A9" s="49">
        <v>733</v>
      </c>
      <c r="B9" s="46" t="s">
        <v>345</v>
      </c>
      <c r="C9" s="36" t="s">
        <v>206</v>
      </c>
    </row>
    <row r="10" spans="1:3" ht="72" customHeight="1">
      <c r="A10" s="49">
        <v>733</v>
      </c>
      <c r="B10" s="46" t="s">
        <v>577</v>
      </c>
      <c r="C10" s="36" t="s">
        <v>573</v>
      </c>
    </row>
    <row r="11" spans="1:3" ht="36" customHeight="1">
      <c r="A11" s="106">
        <v>733</v>
      </c>
      <c r="B11" s="42" t="s">
        <v>201</v>
      </c>
      <c r="C11" s="107" t="s">
        <v>202</v>
      </c>
    </row>
    <row r="12" spans="1:3" ht="27" customHeight="1">
      <c r="A12" s="106">
        <v>733</v>
      </c>
      <c r="B12" s="42" t="s">
        <v>281</v>
      </c>
      <c r="C12" s="136" t="s">
        <v>238</v>
      </c>
    </row>
    <row r="13" spans="1:3" ht="27" customHeight="1">
      <c r="A13" s="106">
        <v>733</v>
      </c>
      <c r="B13" s="42" t="s">
        <v>475</v>
      </c>
      <c r="C13" s="36" t="s">
        <v>473</v>
      </c>
    </row>
    <row r="14" spans="1:3" ht="27" customHeight="1">
      <c r="A14" s="106">
        <v>733</v>
      </c>
      <c r="B14" s="42" t="s">
        <v>322</v>
      </c>
      <c r="C14" s="142" t="s">
        <v>323</v>
      </c>
    </row>
    <row r="15" spans="1:3" ht="27" customHeight="1">
      <c r="A15" s="106">
        <v>733</v>
      </c>
      <c r="B15" s="42" t="s">
        <v>365</v>
      </c>
      <c r="C15" s="142" t="s">
        <v>364</v>
      </c>
    </row>
    <row r="16" spans="1:3" ht="47.25" customHeight="1">
      <c r="A16" s="106">
        <v>733</v>
      </c>
      <c r="B16" s="42" t="s">
        <v>433</v>
      </c>
      <c r="C16" s="142" t="s">
        <v>434</v>
      </c>
    </row>
    <row r="17" spans="1:3" ht="53.25" customHeight="1">
      <c r="A17" s="106">
        <v>733</v>
      </c>
      <c r="B17" s="42" t="s">
        <v>435</v>
      </c>
      <c r="C17" s="142" t="s">
        <v>436</v>
      </c>
    </row>
    <row r="18" spans="1:3" ht="48.75" customHeight="1">
      <c r="A18" s="106">
        <v>733</v>
      </c>
      <c r="B18" s="42" t="s">
        <v>487</v>
      </c>
      <c r="C18" s="136" t="s">
        <v>488</v>
      </c>
    </row>
    <row r="19" spans="1:3" ht="40.5" customHeight="1">
      <c r="A19" s="106">
        <v>733</v>
      </c>
      <c r="B19" s="42" t="s">
        <v>489</v>
      </c>
      <c r="C19" s="107" t="s">
        <v>490</v>
      </c>
    </row>
    <row r="20" spans="1:3" s="181" customFormat="1" ht="51" customHeight="1">
      <c r="A20" s="162">
        <v>733</v>
      </c>
      <c r="B20" s="163" t="s">
        <v>497</v>
      </c>
      <c r="C20" s="184" t="s">
        <v>498</v>
      </c>
    </row>
    <row r="21" spans="1:3" ht="27" customHeight="1">
      <c r="A21" s="162">
        <v>733</v>
      </c>
      <c r="B21" s="163" t="s">
        <v>425</v>
      </c>
      <c r="C21" s="164" t="s">
        <v>426</v>
      </c>
    </row>
    <row r="22" spans="1:3" ht="41.25" customHeight="1">
      <c r="A22" s="162">
        <v>733</v>
      </c>
      <c r="B22" s="163" t="s">
        <v>421</v>
      </c>
      <c r="C22" s="164" t="s">
        <v>422</v>
      </c>
    </row>
    <row r="23" spans="1:3" ht="28.5" customHeight="1">
      <c r="A23" s="162">
        <v>733</v>
      </c>
      <c r="B23" s="162" t="s">
        <v>423</v>
      </c>
      <c r="C23" s="164" t="s">
        <v>424</v>
      </c>
    </row>
    <row r="24" spans="1:3" ht="87.75" customHeight="1">
      <c r="A24" s="162">
        <v>733</v>
      </c>
      <c r="B24" s="162" t="s">
        <v>427</v>
      </c>
      <c r="C24" s="164" t="s">
        <v>428</v>
      </c>
    </row>
    <row r="25" spans="1:3" ht="59.25" customHeight="1">
      <c r="A25" s="162">
        <v>733</v>
      </c>
      <c r="B25" s="163" t="s">
        <v>431</v>
      </c>
      <c r="C25" s="164" t="s">
        <v>432</v>
      </c>
    </row>
    <row r="26" spans="1:3" ht="16.5" customHeight="1">
      <c r="A26" s="137">
        <v>733</v>
      </c>
      <c r="B26" s="109" t="s">
        <v>203</v>
      </c>
      <c r="C26" s="36" t="s">
        <v>204</v>
      </c>
    </row>
    <row r="27" spans="1:3" ht="16.5" customHeight="1">
      <c r="A27" s="137">
        <v>733</v>
      </c>
      <c r="B27" s="131" t="s">
        <v>289</v>
      </c>
      <c r="C27" s="36" t="s">
        <v>13</v>
      </c>
    </row>
    <row r="28" spans="1:3" ht="15" customHeight="1">
      <c r="A28" s="49">
        <v>733</v>
      </c>
      <c r="B28" s="49" t="s">
        <v>290</v>
      </c>
      <c r="C28" s="36" t="s">
        <v>205</v>
      </c>
    </row>
    <row r="29" spans="1:3" ht="25.5" customHeight="1">
      <c r="A29" s="49">
        <v>733</v>
      </c>
      <c r="B29" s="49" t="s">
        <v>446</v>
      </c>
      <c r="C29" s="36" t="s">
        <v>447</v>
      </c>
    </row>
    <row r="30" spans="1:3" ht="25.5" customHeight="1">
      <c r="A30" s="49">
        <v>733</v>
      </c>
      <c r="B30" s="49" t="s">
        <v>448</v>
      </c>
      <c r="C30" s="36" t="s">
        <v>449</v>
      </c>
    </row>
    <row r="31" spans="1:3" ht="24">
      <c r="A31" s="49">
        <v>733</v>
      </c>
      <c r="B31" s="54" t="s">
        <v>352</v>
      </c>
      <c r="C31" s="36" t="s">
        <v>461</v>
      </c>
    </row>
    <row r="32" spans="1:3" ht="12.75">
      <c r="A32" s="49">
        <v>733</v>
      </c>
      <c r="B32" s="54" t="s">
        <v>550</v>
      </c>
      <c r="C32" s="36" t="s">
        <v>559</v>
      </c>
    </row>
    <row r="33" spans="1:3" ht="12.75">
      <c r="A33" s="49">
        <v>733</v>
      </c>
      <c r="B33" s="49" t="s">
        <v>291</v>
      </c>
      <c r="C33" s="36" t="s">
        <v>14</v>
      </c>
    </row>
    <row r="34" spans="1:3" ht="24">
      <c r="A34" s="49">
        <v>733</v>
      </c>
      <c r="B34" s="49" t="s">
        <v>484</v>
      </c>
      <c r="C34" s="36" t="s">
        <v>480</v>
      </c>
    </row>
    <row r="35" spans="1:3" ht="24">
      <c r="A35" s="49">
        <v>733</v>
      </c>
      <c r="B35" s="49" t="s">
        <v>292</v>
      </c>
      <c r="C35" s="110" t="s">
        <v>15</v>
      </c>
    </row>
    <row r="36" spans="1:3" ht="30.75" customHeight="1">
      <c r="A36" s="49">
        <v>733</v>
      </c>
      <c r="B36" s="50" t="s">
        <v>293</v>
      </c>
      <c r="C36" s="107" t="s">
        <v>301</v>
      </c>
    </row>
    <row r="37" spans="1:3" ht="37.5" customHeight="1">
      <c r="A37" s="49">
        <v>733</v>
      </c>
      <c r="B37" s="49" t="s">
        <v>294</v>
      </c>
      <c r="C37" s="36" t="s">
        <v>282</v>
      </c>
    </row>
    <row r="38" spans="1:3" ht="24" customHeight="1">
      <c r="A38" s="49">
        <v>733</v>
      </c>
      <c r="B38" s="49" t="s">
        <v>439</v>
      </c>
      <c r="C38" s="36" t="s">
        <v>438</v>
      </c>
    </row>
    <row r="39" spans="1:3" ht="18" customHeight="1">
      <c r="A39" s="49">
        <v>733</v>
      </c>
      <c r="B39" s="49" t="s">
        <v>295</v>
      </c>
      <c r="C39" s="55" t="s">
        <v>297</v>
      </c>
    </row>
    <row r="40" spans="1:3" ht="53.25" customHeight="1">
      <c r="A40" s="49">
        <v>733</v>
      </c>
      <c r="B40" s="49" t="s">
        <v>300</v>
      </c>
      <c r="C40" s="36" t="s">
        <v>299</v>
      </c>
    </row>
    <row r="41" spans="1:3" ht="26.25" customHeight="1">
      <c r="A41" s="49">
        <v>733</v>
      </c>
      <c r="B41" s="49" t="s">
        <v>298</v>
      </c>
      <c r="C41" s="111" t="s">
        <v>296</v>
      </c>
    </row>
  </sheetData>
  <sheetProtection/>
  <mergeCells count="3">
    <mergeCell ref="A3:C3"/>
    <mergeCell ref="A4:C4"/>
    <mergeCell ref="A7:C7"/>
  </mergeCells>
  <printOptions/>
  <pageMargins left="0" right="0" top="0" bottom="0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64"/>
  <sheetViews>
    <sheetView workbookViewId="0" topLeftCell="A1">
      <selection activeCell="A4" sqref="A4:C4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81.25390625" style="0" customWidth="1"/>
  </cols>
  <sheetData>
    <row r="1" ht="16.5" customHeight="1"/>
    <row r="2" spans="1:4" ht="12.75">
      <c r="A2" s="62"/>
      <c r="B2" s="62"/>
      <c r="C2" s="64" t="s">
        <v>61</v>
      </c>
      <c r="D2" s="10"/>
    </row>
    <row r="3" spans="1:4" ht="39" customHeight="1">
      <c r="A3" s="289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89"/>
      <c r="C3" s="289"/>
      <c r="D3" s="101"/>
    </row>
    <row r="4" spans="1:4" ht="42.75" customHeight="1">
      <c r="A4" s="290" t="s">
        <v>508</v>
      </c>
      <c r="B4" s="291"/>
      <c r="C4" s="291"/>
      <c r="D4" s="10"/>
    </row>
    <row r="5" spans="1:4" ht="12.75">
      <c r="A5" s="103"/>
      <c r="B5" s="104"/>
      <c r="C5" s="102"/>
      <c r="D5" s="10"/>
    </row>
    <row r="6" spans="1:4" ht="52.5" customHeight="1">
      <c r="A6" s="105" t="s">
        <v>197</v>
      </c>
      <c r="B6" s="105" t="s">
        <v>198</v>
      </c>
      <c r="C6" s="39" t="s">
        <v>199</v>
      </c>
      <c r="D6" s="10"/>
    </row>
    <row r="7" spans="1:4" ht="22.5" customHeight="1">
      <c r="A7" s="295" t="s">
        <v>356</v>
      </c>
      <c r="B7" s="296"/>
      <c r="C7" s="297"/>
      <c r="D7" s="10"/>
    </row>
    <row r="8" spans="1:4" ht="22.5" customHeight="1">
      <c r="A8" s="149">
        <v>182</v>
      </c>
      <c r="B8" s="150" t="s">
        <v>357</v>
      </c>
      <c r="C8" s="151" t="s">
        <v>89</v>
      </c>
      <c r="D8" s="10"/>
    </row>
    <row r="9" spans="1:4" ht="41.25" customHeight="1">
      <c r="A9" s="146">
        <v>182</v>
      </c>
      <c r="B9" s="154" t="s">
        <v>373</v>
      </c>
      <c r="C9" s="213" t="s">
        <v>43</v>
      </c>
      <c r="D9" s="10"/>
    </row>
    <row r="10" spans="1:4" ht="51" customHeight="1">
      <c r="A10" s="146">
        <v>182</v>
      </c>
      <c r="B10" s="154" t="s">
        <v>600</v>
      </c>
      <c r="C10" s="213" t="s">
        <v>515</v>
      </c>
      <c r="D10" s="10"/>
    </row>
    <row r="11" spans="1:4" ht="36" customHeight="1">
      <c r="A11" s="146">
        <v>182</v>
      </c>
      <c r="B11" s="154" t="s">
        <v>601</v>
      </c>
      <c r="C11" s="213" t="s">
        <v>516</v>
      </c>
      <c r="D11" s="10"/>
    </row>
    <row r="12" spans="1:4" ht="48.75" customHeight="1">
      <c r="A12" s="146">
        <v>182</v>
      </c>
      <c r="B12" s="154" t="s">
        <v>602</v>
      </c>
      <c r="C12" s="213" t="s">
        <v>519</v>
      </c>
      <c r="D12" s="10"/>
    </row>
    <row r="13" spans="1:4" ht="37.5" customHeight="1">
      <c r="A13" s="146">
        <v>182</v>
      </c>
      <c r="B13" s="154" t="s">
        <v>604</v>
      </c>
      <c r="C13" s="213" t="s">
        <v>603</v>
      </c>
      <c r="D13" s="10"/>
    </row>
    <row r="14" spans="1:4" ht="48" customHeight="1">
      <c r="A14" s="146">
        <v>182</v>
      </c>
      <c r="B14" s="154" t="s">
        <v>605</v>
      </c>
      <c r="C14" s="213" t="s">
        <v>41</v>
      </c>
      <c r="D14" s="10"/>
    </row>
    <row r="15" spans="1:4" ht="62.25" customHeight="1">
      <c r="A15" s="146">
        <v>182</v>
      </c>
      <c r="B15" s="154" t="s">
        <v>606</v>
      </c>
      <c r="C15" s="213" t="s">
        <v>521</v>
      </c>
      <c r="D15" s="10"/>
    </row>
    <row r="16" spans="1:4" ht="50.25" customHeight="1">
      <c r="A16" s="146">
        <v>182</v>
      </c>
      <c r="B16" s="154" t="s">
        <v>607</v>
      </c>
      <c r="C16" s="213" t="s">
        <v>522</v>
      </c>
      <c r="D16" s="10"/>
    </row>
    <row r="17" spans="1:4" ht="63" customHeight="1">
      <c r="A17" s="146">
        <v>182</v>
      </c>
      <c r="B17" s="154" t="s">
        <v>608</v>
      </c>
      <c r="C17" s="213" t="s">
        <v>524</v>
      </c>
      <c r="D17" s="10"/>
    </row>
    <row r="18" spans="1:4" ht="27.75" customHeight="1">
      <c r="A18" s="146">
        <v>182</v>
      </c>
      <c r="B18" s="154" t="s">
        <v>609</v>
      </c>
      <c r="C18" s="213" t="s">
        <v>40</v>
      </c>
      <c r="D18" s="10"/>
    </row>
    <row r="19" spans="1:4" ht="37.5" customHeight="1">
      <c r="A19" s="146">
        <v>182</v>
      </c>
      <c r="B19" s="154" t="s">
        <v>610</v>
      </c>
      <c r="C19" s="213" t="s">
        <v>525</v>
      </c>
      <c r="D19" s="10"/>
    </row>
    <row r="20" spans="1:4" ht="25.5" customHeight="1">
      <c r="A20" s="146">
        <v>182</v>
      </c>
      <c r="B20" s="154" t="s">
        <v>611</v>
      </c>
      <c r="C20" s="213" t="s">
        <v>526</v>
      </c>
      <c r="D20" s="10"/>
    </row>
    <row r="21" spans="1:4" ht="36.75" customHeight="1">
      <c r="A21" s="146">
        <v>182</v>
      </c>
      <c r="B21" s="154" t="s">
        <v>599</v>
      </c>
      <c r="C21" s="213" t="s">
        <v>598</v>
      </c>
      <c r="D21" s="10"/>
    </row>
    <row r="22" spans="1:4" ht="27.75" customHeight="1">
      <c r="A22" s="146">
        <v>182</v>
      </c>
      <c r="B22" s="154" t="s">
        <v>374</v>
      </c>
      <c r="C22" s="213" t="s">
        <v>278</v>
      </c>
      <c r="D22" s="10"/>
    </row>
    <row r="23" spans="1:4" ht="40.5" customHeight="1">
      <c r="A23" s="146">
        <v>182</v>
      </c>
      <c r="B23" s="154" t="s">
        <v>612</v>
      </c>
      <c r="C23" s="214" t="s">
        <v>613</v>
      </c>
      <c r="D23" s="10"/>
    </row>
    <row r="24" spans="1:4" ht="51" customHeight="1">
      <c r="A24" s="146">
        <v>182</v>
      </c>
      <c r="B24" s="154" t="s">
        <v>596</v>
      </c>
      <c r="C24" s="214" t="s">
        <v>595</v>
      </c>
      <c r="D24" s="10"/>
    </row>
    <row r="25" spans="1:4" ht="62.25" customHeight="1">
      <c r="A25" s="146">
        <v>182</v>
      </c>
      <c r="B25" s="154" t="s">
        <v>614</v>
      </c>
      <c r="C25" s="214" t="s">
        <v>531</v>
      </c>
      <c r="D25" s="10"/>
    </row>
    <row r="26" spans="1:4" ht="50.25" customHeight="1">
      <c r="A26" s="146">
        <v>182</v>
      </c>
      <c r="B26" s="154" t="s">
        <v>597</v>
      </c>
      <c r="C26" s="214" t="s">
        <v>569</v>
      </c>
      <c r="D26" s="10"/>
    </row>
    <row r="27" spans="1:4" ht="60.75" customHeight="1">
      <c r="A27" s="146">
        <v>182</v>
      </c>
      <c r="B27" s="154" t="s">
        <v>615</v>
      </c>
      <c r="C27" s="214" t="s">
        <v>568</v>
      </c>
      <c r="D27" s="10"/>
    </row>
    <row r="28" spans="1:4" ht="22.5" customHeight="1">
      <c r="A28" s="149">
        <v>182</v>
      </c>
      <c r="B28" s="150" t="s">
        <v>362</v>
      </c>
      <c r="C28" s="151" t="s">
        <v>91</v>
      </c>
      <c r="D28" s="10"/>
    </row>
    <row r="29" spans="1:4" ht="22.5" customHeight="1">
      <c r="A29" s="146">
        <v>182</v>
      </c>
      <c r="B29" s="154" t="s">
        <v>362</v>
      </c>
      <c r="C29" s="153" t="s">
        <v>91</v>
      </c>
      <c r="D29" s="10"/>
    </row>
    <row r="30" spans="1:4" ht="22.5" customHeight="1">
      <c r="A30" s="146">
        <v>182</v>
      </c>
      <c r="B30" s="215" t="s">
        <v>379</v>
      </c>
      <c r="C30" s="219" t="s">
        <v>376</v>
      </c>
      <c r="D30" s="10"/>
    </row>
    <row r="31" spans="1:4" ht="18" customHeight="1">
      <c r="A31" s="146">
        <v>182</v>
      </c>
      <c r="B31" s="158" t="s">
        <v>405</v>
      </c>
      <c r="C31" s="219" t="s">
        <v>378</v>
      </c>
      <c r="D31" s="10"/>
    </row>
    <row r="32" spans="1:4" ht="22.5" customHeight="1">
      <c r="A32" s="146">
        <v>182</v>
      </c>
      <c r="B32" s="158" t="s">
        <v>380</v>
      </c>
      <c r="C32" s="219" t="s">
        <v>377</v>
      </c>
      <c r="D32" s="10"/>
    </row>
    <row r="33" spans="1:4" ht="22.5" customHeight="1">
      <c r="A33" s="146">
        <v>182</v>
      </c>
      <c r="B33" s="154" t="s">
        <v>375</v>
      </c>
      <c r="C33" s="152" t="s">
        <v>55</v>
      </c>
      <c r="D33" s="10"/>
    </row>
    <row r="34" spans="1:4" ht="22.5" customHeight="1">
      <c r="A34" s="149">
        <v>182</v>
      </c>
      <c r="B34" s="150" t="s">
        <v>361</v>
      </c>
      <c r="C34" s="151" t="s">
        <v>93</v>
      </c>
      <c r="D34" s="10"/>
    </row>
    <row r="35" spans="1:4" ht="26.25" customHeight="1">
      <c r="A35" s="146">
        <v>182</v>
      </c>
      <c r="B35" s="158" t="s">
        <v>383</v>
      </c>
      <c r="C35" s="219" t="s">
        <v>9</v>
      </c>
      <c r="D35" s="10"/>
    </row>
    <row r="36" spans="1:4" ht="41.25" customHeight="1">
      <c r="A36" s="146">
        <v>182</v>
      </c>
      <c r="B36" s="158" t="s">
        <v>384</v>
      </c>
      <c r="C36" s="219" t="s">
        <v>381</v>
      </c>
      <c r="D36" s="10"/>
    </row>
    <row r="37" spans="1:4" ht="28.5" customHeight="1">
      <c r="A37" s="146">
        <v>182</v>
      </c>
      <c r="B37" s="158" t="s">
        <v>385</v>
      </c>
      <c r="C37" s="219" t="s">
        <v>382</v>
      </c>
      <c r="D37" s="10"/>
    </row>
    <row r="38" spans="1:4" ht="22.5" customHeight="1">
      <c r="A38" s="149">
        <v>182</v>
      </c>
      <c r="B38" s="150" t="s">
        <v>358</v>
      </c>
      <c r="C38" s="151" t="s">
        <v>94</v>
      </c>
      <c r="D38" s="10"/>
    </row>
    <row r="39" spans="1:4" ht="22.5" customHeight="1">
      <c r="A39" s="225">
        <v>182</v>
      </c>
      <c r="B39" s="226" t="s">
        <v>395</v>
      </c>
      <c r="C39" s="220" t="s">
        <v>386</v>
      </c>
      <c r="D39" s="10"/>
    </row>
    <row r="40" spans="1:4" ht="22.5" customHeight="1">
      <c r="A40" s="225">
        <v>182</v>
      </c>
      <c r="B40" s="226" t="s">
        <v>396</v>
      </c>
      <c r="C40" s="219" t="s">
        <v>387</v>
      </c>
      <c r="D40" s="10"/>
    </row>
    <row r="41" spans="1:4" ht="36.75" customHeight="1">
      <c r="A41" s="225">
        <v>182</v>
      </c>
      <c r="B41" s="226" t="s">
        <v>397</v>
      </c>
      <c r="C41" s="219" t="s">
        <v>388</v>
      </c>
      <c r="D41" s="10"/>
    </row>
    <row r="42" spans="1:4" ht="32.25" customHeight="1">
      <c r="A42" s="225">
        <v>182</v>
      </c>
      <c r="B42" s="226" t="s">
        <v>398</v>
      </c>
      <c r="C42" s="219" t="s">
        <v>389</v>
      </c>
      <c r="D42" s="10"/>
    </row>
    <row r="43" spans="1:4" ht="36.75" customHeight="1">
      <c r="A43" s="225">
        <v>182</v>
      </c>
      <c r="B43" s="226" t="s">
        <v>399</v>
      </c>
      <c r="C43" s="219" t="s">
        <v>390</v>
      </c>
      <c r="D43" s="10"/>
    </row>
    <row r="44" spans="1:4" ht="31.5" customHeight="1">
      <c r="A44" s="225">
        <v>182</v>
      </c>
      <c r="B44" s="226" t="s">
        <v>400</v>
      </c>
      <c r="C44" s="219" t="s">
        <v>391</v>
      </c>
      <c r="D44" s="10"/>
    </row>
    <row r="45" spans="1:4" ht="22.5" customHeight="1">
      <c r="A45" s="225">
        <v>182</v>
      </c>
      <c r="B45" s="226" t="s">
        <v>401</v>
      </c>
      <c r="C45" s="220" t="s">
        <v>392</v>
      </c>
      <c r="D45" s="10"/>
    </row>
    <row r="46" spans="1:4" ht="25.5" customHeight="1">
      <c r="A46" s="225">
        <v>182</v>
      </c>
      <c r="B46" s="226" t="s">
        <v>402</v>
      </c>
      <c r="C46" s="219" t="s">
        <v>11</v>
      </c>
      <c r="D46" s="10"/>
    </row>
    <row r="47" spans="1:4" ht="38.25" customHeight="1">
      <c r="A47" s="225">
        <v>182</v>
      </c>
      <c r="B47" s="226" t="s">
        <v>403</v>
      </c>
      <c r="C47" s="219" t="s">
        <v>393</v>
      </c>
      <c r="D47" s="10"/>
    </row>
    <row r="48" spans="1:4" ht="34.5" customHeight="1">
      <c r="A48" s="227">
        <v>182</v>
      </c>
      <c r="B48" s="226" t="s">
        <v>404</v>
      </c>
      <c r="C48" s="219" t="s">
        <v>394</v>
      </c>
      <c r="D48" s="10"/>
    </row>
    <row r="49" spans="1:4" ht="34.5" customHeight="1">
      <c r="A49" s="223">
        <v>182</v>
      </c>
      <c r="B49" s="224" t="s">
        <v>616</v>
      </c>
      <c r="C49" s="222" t="s">
        <v>540</v>
      </c>
      <c r="D49" s="10"/>
    </row>
    <row r="50" spans="1:4" ht="22.5" customHeight="1">
      <c r="A50" s="149">
        <v>182</v>
      </c>
      <c r="B50" s="150" t="s">
        <v>360</v>
      </c>
      <c r="C50" s="151" t="s">
        <v>359</v>
      </c>
      <c r="D50" s="10"/>
    </row>
    <row r="51" spans="1:4" ht="22.5" customHeight="1">
      <c r="A51" s="146">
        <v>182</v>
      </c>
      <c r="B51" s="216" t="s">
        <v>406</v>
      </c>
      <c r="C51" s="147" t="s">
        <v>23</v>
      </c>
      <c r="D51" s="10"/>
    </row>
    <row r="52" spans="1:4" ht="22.5" customHeight="1">
      <c r="A52" s="146">
        <v>182</v>
      </c>
      <c r="B52" s="216" t="s">
        <v>407</v>
      </c>
      <c r="C52" s="155" t="s">
        <v>30</v>
      </c>
      <c r="D52" s="10"/>
    </row>
    <row r="53" spans="1:4" ht="22.5" customHeight="1">
      <c r="A53" s="146">
        <v>182</v>
      </c>
      <c r="B53" s="216" t="s">
        <v>408</v>
      </c>
      <c r="C53" s="155" t="s">
        <v>31</v>
      </c>
      <c r="D53" s="10"/>
    </row>
    <row r="54" spans="1:4" ht="22.5" customHeight="1">
      <c r="A54" s="146">
        <v>182</v>
      </c>
      <c r="B54" s="216" t="s">
        <v>622</v>
      </c>
      <c r="C54" s="155" t="s">
        <v>621</v>
      </c>
      <c r="D54" s="10"/>
    </row>
    <row r="55" spans="1:4" ht="39" customHeight="1">
      <c r="A55" s="146">
        <v>182</v>
      </c>
      <c r="B55" s="216" t="s">
        <v>620</v>
      </c>
      <c r="C55" s="155" t="s">
        <v>617</v>
      </c>
      <c r="D55" s="10"/>
    </row>
    <row r="56" spans="1:4" ht="33.75" customHeight="1">
      <c r="A56" s="146">
        <v>182</v>
      </c>
      <c r="B56" s="216" t="s">
        <v>618</v>
      </c>
      <c r="C56" s="155" t="s">
        <v>619</v>
      </c>
      <c r="D56" s="10"/>
    </row>
    <row r="57" spans="1:4" ht="21.75" customHeight="1">
      <c r="A57" s="292" t="s">
        <v>363</v>
      </c>
      <c r="B57" s="293"/>
      <c r="C57" s="294"/>
      <c r="D57" s="148"/>
    </row>
    <row r="58" spans="1:3" ht="36" customHeight="1">
      <c r="A58" s="154">
        <v>100</v>
      </c>
      <c r="B58" s="217" t="s">
        <v>368</v>
      </c>
      <c r="C58" s="213" t="s">
        <v>206</v>
      </c>
    </row>
    <row r="59" spans="1:3" ht="36" customHeight="1">
      <c r="A59" s="218">
        <v>100</v>
      </c>
      <c r="B59" s="217" t="s">
        <v>369</v>
      </c>
      <c r="C59" s="213" t="s">
        <v>202</v>
      </c>
    </row>
    <row r="60" spans="1:3" ht="27" customHeight="1">
      <c r="A60" s="218">
        <v>100</v>
      </c>
      <c r="B60" s="217" t="s">
        <v>370</v>
      </c>
      <c r="C60" s="213" t="s">
        <v>238</v>
      </c>
    </row>
    <row r="61" spans="1:3" ht="27" customHeight="1">
      <c r="A61" s="218">
        <v>100</v>
      </c>
      <c r="B61" s="217" t="s">
        <v>371</v>
      </c>
      <c r="C61" s="213" t="s">
        <v>323</v>
      </c>
    </row>
    <row r="62" spans="1:3" ht="24" customHeight="1">
      <c r="A62" s="154">
        <v>100</v>
      </c>
      <c r="B62" s="217" t="s">
        <v>372</v>
      </c>
      <c r="C62" s="213" t="s">
        <v>325</v>
      </c>
    </row>
    <row r="63" spans="1:3" ht="19.5" customHeight="1">
      <c r="A63" s="298" t="s">
        <v>544</v>
      </c>
      <c r="B63" s="299"/>
      <c r="C63" s="299"/>
    </row>
    <row r="64" spans="1:3" ht="102">
      <c r="A64" s="154">
        <v>843</v>
      </c>
      <c r="B64" s="154" t="s">
        <v>543</v>
      </c>
      <c r="C64" s="221" t="s">
        <v>546</v>
      </c>
    </row>
  </sheetData>
  <sheetProtection/>
  <mergeCells count="5">
    <mergeCell ref="A3:C3"/>
    <mergeCell ref="A4:C4"/>
    <mergeCell ref="A57:C57"/>
    <mergeCell ref="A7:C7"/>
    <mergeCell ref="A63:C63"/>
  </mergeCells>
  <printOptions/>
  <pageMargins left="0" right="0" top="0" bottom="0" header="0" footer="0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1">
      <selection activeCell="A5" sqref="A5:C5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1" ht="16.5" customHeight="1"/>
    <row r="2" spans="1:4" ht="12.75">
      <c r="A2" s="62"/>
      <c r="B2" s="62"/>
      <c r="C2" s="64" t="s">
        <v>351</v>
      </c>
      <c r="D2" s="10"/>
    </row>
    <row r="3" spans="1:4" ht="36.75" customHeight="1">
      <c r="A3" s="274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274"/>
      <c r="C3" s="274"/>
      <c r="D3" s="11"/>
    </row>
    <row r="4" spans="1:4" ht="12.75">
      <c r="A4" s="300"/>
      <c r="B4" s="300"/>
      <c r="C4" s="300"/>
      <c r="D4" s="13"/>
    </row>
    <row r="5" spans="1:3" ht="30" customHeight="1">
      <c r="A5" s="284" t="s">
        <v>510</v>
      </c>
      <c r="B5" s="285"/>
      <c r="C5" s="285"/>
    </row>
    <row r="6" spans="1:3" ht="12.75">
      <c r="A6" s="103"/>
      <c r="B6" s="104"/>
      <c r="C6" s="102"/>
    </row>
    <row r="7" spans="1:3" ht="37.5" customHeight="1">
      <c r="A7" s="105" t="s">
        <v>197</v>
      </c>
      <c r="B7" s="105" t="s">
        <v>212</v>
      </c>
      <c r="C7" s="39" t="s">
        <v>213</v>
      </c>
    </row>
    <row r="8" spans="1:3" ht="18.75" customHeight="1">
      <c r="A8" s="286" t="s">
        <v>257</v>
      </c>
      <c r="B8" s="287"/>
      <c r="C8" s="288"/>
    </row>
    <row r="9" spans="1:3" ht="93.75" customHeight="1" hidden="1">
      <c r="A9" s="113" t="s">
        <v>119</v>
      </c>
      <c r="B9" s="114" t="s">
        <v>214</v>
      </c>
      <c r="C9" s="45" t="s">
        <v>215</v>
      </c>
    </row>
    <row r="10" spans="1:3" ht="63" customHeight="1" hidden="1">
      <c r="A10" s="113" t="s">
        <v>119</v>
      </c>
      <c r="B10" s="115" t="s">
        <v>216</v>
      </c>
      <c r="C10" s="45" t="s">
        <v>217</v>
      </c>
    </row>
    <row r="11" spans="1:3" ht="93" customHeight="1" hidden="1">
      <c r="A11" s="113" t="s">
        <v>218</v>
      </c>
      <c r="B11" s="114" t="s">
        <v>219</v>
      </c>
      <c r="C11" s="111" t="s">
        <v>220</v>
      </c>
    </row>
    <row r="12" spans="1:3" ht="29.25" customHeight="1" hidden="1">
      <c r="A12" s="108" t="s">
        <v>119</v>
      </c>
      <c r="B12" s="42" t="s">
        <v>221</v>
      </c>
      <c r="C12" s="107" t="s">
        <v>222</v>
      </c>
    </row>
    <row r="13" spans="1:3" ht="24">
      <c r="A13" s="108" t="s">
        <v>255</v>
      </c>
      <c r="B13" s="109" t="s">
        <v>223</v>
      </c>
      <c r="C13" s="116" t="s">
        <v>623</v>
      </c>
    </row>
    <row r="14" spans="1:3" ht="24">
      <c r="A14" s="42">
        <v>733</v>
      </c>
      <c r="B14" s="109" t="s">
        <v>224</v>
      </c>
      <c r="C14" s="116" t="s">
        <v>225</v>
      </c>
    </row>
    <row r="15" spans="1:3" ht="24">
      <c r="A15" s="108" t="s">
        <v>255</v>
      </c>
      <c r="B15" s="109" t="s">
        <v>226</v>
      </c>
      <c r="C15" s="116" t="s">
        <v>624</v>
      </c>
    </row>
    <row r="16" spans="1:3" ht="26.25" customHeight="1">
      <c r="A16" s="42">
        <v>733</v>
      </c>
      <c r="B16" s="109" t="s">
        <v>227</v>
      </c>
      <c r="C16" s="116" t="s">
        <v>228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11811023622047245" top="0" bottom="0.7480314960629921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M35"/>
  <sheetViews>
    <sheetView workbookViewId="0" topLeftCell="A1">
      <selection activeCell="G22" sqref="G22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304" t="s">
        <v>1</v>
      </c>
      <c r="B2" s="304"/>
      <c r="C2" s="304"/>
      <c r="D2" s="304"/>
      <c r="E2" s="140"/>
      <c r="F2" s="140"/>
      <c r="G2" s="140"/>
    </row>
    <row r="3" spans="1:8" ht="36.75" customHeight="1">
      <c r="A3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1"/>
      <c r="C3" s="301"/>
      <c r="D3" s="301"/>
      <c r="E3" s="63"/>
      <c r="F3" s="63"/>
      <c r="G3" s="63"/>
      <c r="H3" s="10"/>
    </row>
    <row r="4" spans="1:13" ht="12" customHeight="1">
      <c r="A4" s="300"/>
      <c r="B4" s="300"/>
      <c r="C4" s="300"/>
      <c r="D4" s="300"/>
      <c r="E4" s="300"/>
      <c r="F4" s="300"/>
      <c r="G4" s="38"/>
      <c r="H4" s="14"/>
      <c r="I4" s="14"/>
      <c r="J4" s="14"/>
      <c r="K4" s="14"/>
      <c r="L4" s="14"/>
      <c r="M4" s="14"/>
    </row>
    <row r="5" spans="1:8" ht="29.25" customHeight="1">
      <c r="A5" s="302" t="s">
        <v>592</v>
      </c>
      <c r="B5" s="303"/>
      <c r="C5" s="303"/>
      <c r="D5" s="303"/>
      <c r="E5" s="64"/>
      <c r="F5" s="8"/>
      <c r="G5" s="8"/>
      <c r="H5" s="10"/>
    </row>
    <row r="6" spans="1:8" ht="6" customHeight="1">
      <c r="A6" s="65"/>
      <c r="B6" s="66"/>
      <c r="C6" s="67"/>
      <c r="D6" s="67"/>
      <c r="E6" s="67"/>
      <c r="F6" s="8"/>
      <c r="G6" s="8"/>
      <c r="H6" s="10"/>
    </row>
    <row r="7" spans="1:7" ht="12.75">
      <c r="A7" s="49" t="s">
        <v>86</v>
      </c>
      <c r="B7" s="68" t="s">
        <v>98</v>
      </c>
      <c r="C7" s="68" t="s">
        <v>39</v>
      </c>
      <c r="D7" s="69" t="s">
        <v>666</v>
      </c>
      <c r="E7" s="49" t="s">
        <v>127</v>
      </c>
      <c r="F7" s="8"/>
      <c r="G7" s="8"/>
    </row>
    <row r="8" spans="1:7" ht="12.75">
      <c r="A8" s="70" t="s">
        <v>101</v>
      </c>
      <c r="B8" s="71" t="s">
        <v>83</v>
      </c>
      <c r="C8" s="72" t="s">
        <v>102</v>
      </c>
      <c r="D8" s="267">
        <f>D9+D10+D11+D12+D13</f>
        <v>42848887.78</v>
      </c>
      <c r="E8" s="73" t="e">
        <v>#REF!</v>
      </c>
      <c r="F8" s="8"/>
      <c r="G8" s="8"/>
    </row>
    <row r="9" spans="1:7" ht="24">
      <c r="A9" s="74" t="s">
        <v>46</v>
      </c>
      <c r="B9" s="75" t="s">
        <v>83</v>
      </c>
      <c r="C9" s="50" t="s">
        <v>104</v>
      </c>
      <c r="D9" s="266">
        <v>2512441.3</v>
      </c>
      <c r="E9" s="73"/>
      <c r="F9" s="8"/>
      <c r="G9" s="8"/>
    </row>
    <row r="10" spans="1:7" ht="24">
      <c r="A10" s="74" t="s">
        <v>283</v>
      </c>
      <c r="B10" s="75" t="s">
        <v>83</v>
      </c>
      <c r="C10" s="50" t="s">
        <v>117</v>
      </c>
      <c r="D10" s="266">
        <v>1275104.33</v>
      </c>
      <c r="E10" s="73"/>
      <c r="F10" s="8"/>
      <c r="G10" s="8"/>
    </row>
    <row r="11" spans="1:7" ht="23.25" customHeight="1">
      <c r="A11" s="43" t="s">
        <v>47</v>
      </c>
      <c r="B11" s="75" t="s">
        <v>83</v>
      </c>
      <c r="C11" s="50" t="s">
        <v>106</v>
      </c>
      <c r="D11" s="266">
        <v>25058820.08</v>
      </c>
      <c r="E11" s="73"/>
      <c r="F11" s="8"/>
      <c r="G11" s="8"/>
    </row>
    <row r="12" spans="1:7" ht="12.75">
      <c r="A12" s="36" t="s">
        <v>110</v>
      </c>
      <c r="B12" s="75" t="s">
        <v>83</v>
      </c>
      <c r="C12" s="50" t="s">
        <v>118</v>
      </c>
      <c r="D12" s="266">
        <v>300000</v>
      </c>
      <c r="E12" s="73"/>
      <c r="F12" s="8"/>
      <c r="G12" s="8"/>
    </row>
    <row r="13" spans="1:7" ht="12.75">
      <c r="A13" s="74" t="s">
        <v>284</v>
      </c>
      <c r="B13" s="75" t="s">
        <v>83</v>
      </c>
      <c r="C13" s="50" t="s">
        <v>63</v>
      </c>
      <c r="D13" s="266">
        <v>13702522.07</v>
      </c>
      <c r="E13" s="73"/>
      <c r="F13" s="8"/>
      <c r="G13" s="8"/>
    </row>
    <row r="14" spans="1:7" ht="12.75">
      <c r="A14" s="76" t="s">
        <v>258</v>
      </c>
      <c r="B14" s="71" t="s">
        <v>104</v>
      </c>
      <c r="C14" s="72" t="s">
        <v>102</v>
      </c>
      <c r="D14" s="267">
        <f>D15</f>
        <v>716600</v>
      </c>
      <c r="E14" s="73"/>
      <c r="F14" s="8"/>
      <c r="G14" s="8"/>
    </row>
    <row r="15" spans="1:7" ht="12.75">
      <c r="A15" s="74" t="s">
        <v>259</v>
      </c>
      <c r="B15" s="75" t="s">
        <v>104</v>
      </c>
      <c r="C15" s="50" t="s">
        <v>117</v>
      </c>
      <c r="D15" s="266">
        <v>716600</v>
      </c>
      <c r="E15" s="73"/>
      <c r="F15" s="8"/>
      <c r="G15" s="8"/>
    </row>
    <row r="16" spans="1:7" ht="27.75" customHeight="1">
      <c r="A16" s="76" t="s">
        <v>139</v>
      </c>
      <c r="B16" s="71" t="s">
        <v>117</v>
      </c>
      <c r="C16" s="72" t="s">
        <v>102</v>
      </c>
      <c r="D16" s="267">
        <f>D17</f>
        <v>25000</v>
      </c>
      <c r="E16" s="73"/>
      <c r="F16" s="8"/>
      <c r="G16" s="8"/>
    </row>
    <row r="17" spans="1:7" ht="12.75">
      <c r="A17" s="74" t="s">
        <v>140</v>
      </c>
      <c r="B17" s="75" t="s">
        <v>117</v>
      </c>
      <c r="C17" s="50" t="s">
        <v>116</v>
      </c>
      <c r="D17" s="266">
        <v>25000</v>
      </c>
      <c r="E17" s="73"/>
      <c r="F17" s="8"/>
      <c r="G17" s="8"/>
    </row>
    <row r="18" spans="1:7" ht="12.75">
      <c r="A18" s="70" t="s">
        <v>33</v>
      </c>
      <c r="B18" s="71" t="s">
        <v>106</v>
      </c>
      <c r="C18" s="72" t="s">
        <v>102</v>
      </c>
      <c r="D18" s="267">
        <f>D19+D20</f>
        <v>22034832.09</v>
      </c>
      <c r="E18" s="73"/>
      <c r="F18" s="8"/>
      <c r="G18" s="8"/>
    </row>
    <row r="19" spans="1:7" ht="12.75">
      <c r="A19" s="55" t="s">
        <v>52</v>
      </c>
      <c r="B19" s="75" t="s">
        <v>106</v>
      </c>
      <c r="C19" s="50" t="s">
        <v>20</v>
      </c>
      <c r="D19" s="266">
        <v>21834832.09</v>
      </c>
      <c r="E19" s="73"/>
      <c r="F19" s="8"/>
      <c r="G19" s="8"/>
    </row>
    <row r="20" spans="1:7" ht="12.75">
      <c r="A20" s="36" t="s">
        <v>34</v>
      </c>
      <c r="B20" s="75" t="s">
        <v>106</v>
      </c>
      <c r="C20" s="50" t="s">
        <v>131</v>
      </c>
      <c r="D20" s="266">
        <v>200000</v>
      </c>
      <c r="E20" s="73"/>
      <c r="F20" s="8"/>
      <c r="G20" s="8"/>
    </row>
    <row r="21" spans="1:7" ht="12.75">
      <c r="A21" s="77" t="s">
        <v>111</v>
      </c>
      <c r="B21" s="78" t="s">
        <v>84</v>
      </c>
      <c r="C21" s="78" t="s">
        <v>102</v>
      </c>
      <c r="D21" s="268">
        <f>D22+D23+D24</f>
        <v>4804800</v>
      </c>
      <c r="E21" s="79" t="e">
        <v>#REF!</v>
      </c>
      <c r="F21" s="8"/>
      <c r="G21" s="8"/>
    </row>
    <row r="22" spans="1:7" ht="12.75">
      <c r="A22" s="80" t="s">
        <v>81</v>
      </c>
      <c r="B22" s="81" t="s">
        <v>84</v>
      </c>
      <c r="C22" s="81" t="s">
        <v>83</v>
      </c>
      <c r="D22" s="269">
        <v>243700</v>
      </c>
      <c r="E22" s="79"/>
      <c r="F22" s="8"/>
      <c r="G22" s="8"/>
    </row>
    <row r="23" spans="1:7" ht="12.75">
      <c r="A23" s="55" t="s">
        <v>82</v>
      </c>
      <c r="B23" s="81" t="s">
        <v>84</v>
      </c>
      <c r="C23" s="81" t="s">
        <v>104</v>
      </c>
      <c r="D23" s="269">
        <v>30000</v>
      </c>
      <c r="E23" s="79"/>
      <c r="F23" s="8"/>
      <c r="G23" s="8"/>
    </row>
    <row r="24" spans="1:7" ht="12.75">
      <c r="A24" s="36" t="s">
        <v>112</v>
      </c>
      <c r="B24" s="81" t="s">
        <v>84</v>
      </c>
      <c r="C24" s="81" t="s">
        <v>117</v>
      </c>
      <c r="D24" s="269">
        <v>4531100</v>
      </c>
      <c r="E24" s="79"/>
      <c r="F24" s="8"/>
      <c r="G24" s="8"/>
    </row>
    <row r="25" spans="1:7" ht="26.25" customHeight="1">
      <c r="A25" s="82" t="s">
        <v>260</v>
      </c>
      <c r="B25" s="78" t="s">
        <v>132</v>
      </c>
      <c r="C25" s="78" t="s">
        <v>102</v>
      </c>
      <c r="D25" s="268">
        <f>D26</f>
        <v>20542683.85</v>
      </c>
      <c r="E25" s="79"/>
      <c r="F25" s="8"/>
      <c r="G25" s="8"/>
    </row>
    <row r="26" spans="1:7" ht="12.75">
      <c r="A26" s="36" t="s">
        <v>261</v>
      </c>
      <c r="B26" s="81" t="s">
        <v>132</v>
      </c>
      <c r="C26" s="81" t="s">
        <v>83</v>
      </c>
      <c r="D26" s="269">
        <v>20542683.85</v>
      </c>
      <c r="E26" s="79"/>
      <c r="F26" s="8"/>
      <c r="G26" s="8"/>
    </row>
    <row r="27" spans="1:7" ht="12.75">
      <c r="A27" s="77" t="s">
        <v>128</v>
      </c>
      <c r="B27" s="78" t="s">
        <v>116</v>
      </c>
      <c r="C27" s="78" t="s">
        <v>102</v>
      </c>
      <c r="D27" s="268">
        <f>D28</f>
        <v>304008</v>
      </c>
      <c r="E27" s="79"/>
      <c r="F27" s="8"/>
      <c r="G27" s="8"/>
    </row>
    <row r="28" spans="1:7" ht="12.75">
      <c r="A28" s="36" t="s">
        <v>32</v>
      </c>
      <c r="B28" s="81" t="s">
        <v>116</v>
      </c>
      <c r="C28" s="81" t="s">
        <v>83</v>
      </c>
      <c r="D28" s="269">
        <v>304008</v>
      </c>
      <c r="E28" s="79"/>
      <c r="F28" s="8"/>
      <c r="G28" s="8"/>
    </row>
    <row r="29" spans="1:7" ht="18" customHeight="1">
      <c r="A29" s="82" t="s">
        <v>450</v>
      </c>
      <c r="B29" s="78" t="s">
        <v>63</v>
      </c>
      <c r="C29" s="78" t="s">
        <v>102</v>
      </c>
      <c r="D29" s="268">
        <f>D30</f>
        <v>50000</v>
      </c>
      <c r="E29" s="79"/>
      <c r="F29" s="8"/>
      <c r="G29" s="8"/>
    </row>
    <row r="30" spans="1:7" ht="15.75" customHeight="1">
      <c r="A30" s="36" t="s">
        <v>64</v>
      </c>
      <c r="B30" s="81" t="s">
        <v>63</v>
      </c>
      <c r="C30" s="81" t="s">
        <v>83</v>
      </c>
      <c r="D30" s="269">
        <v>50000</v>
      </c>
      <c r="E30" s="79"/>
      <c r="F30" s="8"/>
      <c r="G30" s="8"/>
    </row>
    <row r="31" spans="1:7" ht="25.5" customHeight="1">
      <c r="A31" s="82" t="s">
        <v>45</v>
      </c>
      <c r="B31" s="78" t="s">
        <v>130</v>
      </c>
      <c r="C31" s="78" t="s">
        <v>102</v>
      </c>
      <c r="D31" s="268">
        <f>D32</f>
        <v>406991.71</v>
      </c>
      <c r="E31" s="79"/>
      <c r="F31" s="8"/>
      <c r="G31" s="8"/>
    </row>
    <row r="32" spans="1:7" ht="12.75">
      <c r="A32" s="36" t="s">
        <v>16</v>
      </c>
      <c r="B32" s="81" t="s">
        <v>130</v>
      </c>
      <c r="C32" s="81" t="s">
        <v>117</v>
      </c>
      <c r="D32" s="269">
        <v>406991.71</v>
      </c>
      <c r="E32" s="79"/>
      <c r="F32" s="8"/>
      <c r="G32" s="8"/>
    </row>
    <row r="33" spans="1:7" ht="12.75">
      <c r="A33" s="52" t="s">
        <v>129</v>
      </c>
      <c r="B33" s="72"/>
      <c r="C33" s="72"/>
      <c r="D33" s="267">
        <f>D8+D14+D16+D18+D21+D25+D27+D29+D31</f>
        <v>91733803.42999999</v>
      </c>
      <c r="E33" s="73" t="e">
        <v>#REF!</v>
      </c>
      <c r="F33" s="62"/>
      <c r="G33" s="62"/>
    </row>
    <row r="34" spans="1:4" ht="15">
      <c r="A34" s="6"/>
      <c r="B34" s="6"/>
      <c r="C34" s="6"/>
      <c r="D34" s="6"/>
    </row>
    <row r="35" ht="12.75">
      <c r="D35" s="132"/>
    </row>
  </sheetData>
  <sheetProtection/>
  <mergeCells count="4">
    <mergeCell ref="A3:D3"/>
    <mergeCell ref="A5:D5"/>
    <mergeCell ref="A4:F4"/>
    <mergeCell ref="A2:D2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7"/>
  <sheetViews>
    <sheetView zoomScalePageLayoutView="0" workbookViewId="0" topLeftCell="A3">
      <selection activeCell="G34" sqref="G34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16.125" style="0" customWidth="1"/>
    <col min="5" max="5" width="13.375" style="0" customWidth="1"/>
  </cols>
  <sheetData>
    <row r="1" ht="18.75" customHeight="1"/>
    <row r="2" spans="1:5" ht="12.75">
      <c r="A2" s="304" t="s">
        <v>366</v>
      </c>
      <c r="B2" s="304"/>
      <c r="C2" s="304"/>
      <c r="D2" s="304"/>
      <c r="E2" s="281"/>
    </row>
    <row r="3" spans="1:5" ht="38.25" customHeight="1">
      <c r="A3" s="282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301"/>
      <c r="C3" s="301"/>
      <c r="D3" s="301"/>
      <c r="E3" s="306"/>
    </row>
    <row r="4" spans="1:10" ht="12" customHeight="1">
      <c r="A4" s="300"/>
      <c r="B4" s="276"/>
      <c r="C4" s="276"/>
      <c r="D4" s="276"/>
      <c r="E4" s="14"/>
      <c r="F4" s="14"/>
      <c r="G4" s="14"/>
      <c r="H4" s="14"/>
      <c r="I4" s="14"/>
      <c r="J4" s="14"/>
    </row>
    <row r="5" spans="1:5" ht="45.75" customHeight="1">
      <c r="A5" s="302" t="s">
        <v>584</v>
      </c>
      <c r="B5" s="303"/>
      <c r="C5" s="303"/>
      <c r="D5" s="303"/>
      <c r="E5" s="305"/>
    </row>
    <row r="6" spans="1:5" ht="13.5" customHeight="1">
      <c r="A6" s="65"/>
      <c r="B6" s="66"/>
      <c r="C6" s="67"/>
      <c r="D6" s="67"/>
      <c r="E6" s="10"/>
    </row>
    <row r="7" spans="1:5" ht="13.5" customHeight="1">
      <c r="A7" s="307" t="s">
        <v>86</v>
      </c>
      <c r="B7" s="311" t="s">
        <v>98</v>
      </c>
      <c r="C7" s="311" t="s">
        <v>39</v>
      </c>
      <c r="D7" s="309" t="s">
        <v>666</v>
      </c>
      <c r="E7" s="310"/>
    </row>
    <row r="8" spans="1:5" ht="12.75">
      <c r="A8" s="308"/>
      <c r="B8" s="308"/>
      <c r="C8" s="312"/>
      <c r="D8" s="126">
        <v>2023</v>
      </c>
      <c r="E8" s="128">
        <v>2024</v>
      </c>
    </row>
    <row r="9" spans="1:5" ht="12.75">
      <c r="A9" s="70" t="s">
        <v>101</v>
      </c>
      <c r="B9" s="71" t="s">
        <v>83</v>
      </c>
      <c r="C9" s="71" t="s">
        <v>102</v>
      </c>
      <c r="D9" s="270">
        <f>D10+D11+D12+D13+D14+D15</f>
        <v>42480801.489999995</v>
      </c>
      <c r="E9" s="271">
        <f>E10+E11+E12+E14+E15</f>
        <v>43468002.84</v>
      </c>
    </row>
    <row r="10" spans="1:5" ht="24">
      <c r="A10" s="74" t="s">
        <v>46</v>
      </c>
      <c r="B10" s="75" t="s">
        <v>83</v>
      </c>
      <c r="C10" s="50" t="s">
        <v>104</v>
      </c>
      <c r="D10" s="266">
        <v>2512441.3</v>
      </c>
      <c r="E10" s="266">
        <v>2512441.3</v>
      </c>
    </row>
    <row r="11" spans="1:5" ht="36">
      <c r="A11" s="74" t="s">
        <v>283</v>
      </c>
      <c r="B11" s="75" t="s">
        <v>83</v>
      </c>
      <c r="C11" s="50" t="s">
        <v>117</v>
      </c>
      <c r="D11" s="266">
        <v>1275104.33</v>
      </c>
      <c r="E11" s="266">
        <v>1275104.33</v>
      </c>
    </row>
    <row r="12" spans="1:5" ht="36" customHeight="1">
      <c r="A12" s="43" t="s">
        <v>47</v>
      </c>
      <c r="B12" s="75" t="s">
        <v>83</v>
      </c>
      <c r="C12" s="50" t="s">
        <v>106</v>
      </c>
      <c r="D12" s="266">
        <v>24690733.79</v>
      </c>
      <c r="E12" s="238">
        <v>25677935.14</v>
      </c>
    </row>
    <row r="13" spans="1:5" ht="12.75" hidden="1">
      <c r="A13" s="36" t="s">
        <v>109</v>
      </c>
      <c r="B13" s="75" t="s">
        <v>83</v>
      </c>
      <c r="C13" s="50" t="s">
        <v>229</v>
      </c>
      <c r="D13" s="266">
        <v>0</v>
      </c>
      <c r="E13" s="238">
        <v>0</v>
      </c>
    </row>
    <row r="14" spans="1:5" ht="12.75">
      <c r="A14" s="36" t="s">
        <v>110</v>
      </c>
      <c r="B14" s="75" t="s">
        <v>83</v>
      </c>
      <c r="C14" s="50" t="s">
        <v>118</v>
      </c>
      <c r="D14" s="266">
        <v>300000</v>
      </c>
      <c r="E14" s="266">
        <v>300000</v>
      </c>
    </row>
    <row r="15" spans="1:5" ht="12.75">
      <c r="A15" s="74" t="s">
        <v>284</v>
      </c>
      <c r="B15" s="75" t="s">
        <v>83</v>
      </c>
      <c r="C15" s="50" t="s">
        <v>63</v>
      </c>
      <c r="D15" s="266">
        <v>13702522.07</v>
      </c>
      <c r="E15" s="266">
        <v>13702522.07</v>
      </c>
    </row>
    <row r="16" spans="1:5" ht="12.75">
      <c r="A16" s="76" t="s">
        <v>258</v>
      </c>
      <c r="B16" s="71" t="s">
        <v>104</v>
      </c>
      <c r="C16" s="72" t="s">
        <v>102</v>
      </c>
      <c r="D16" s="267">
        <f>D17</f>
        <v>741400</v>
      </c>
      <c r="E16" s="203">
        <f>E17</f>
        <v>768500</v>
      </c>
    </row>
    <row r="17" spans="1:5" ht="12.75">
      <c r="A17" s="74" t="s">
        <v>259</v>
      </c>
      <c r="B17" s="75" t="s">
        <v>104</v>
      </c>
      <c r="C17" s="50" t="s">
        <v>117</v>
      </c>
      <c r="D17" s="266">
        <v>741400</v>
      </c>
      <c r="E17" s="238">
        <v>768500</v>
      </c>
    </row>
    <row r="18" spans="1:5" ht="24" customHeight="1">
      <c r="A18" s="76" t="s">
        <v>139</v>
      </c>
      <c r="B18" s="71" t="s">
        <v>117</v>
      </c>
      <c r="C18" s="72" t="s">
        <v>102</v>
      </c>
      <c r="D18" s="267">
        <f>D19</f>
        <v>50000</v>
      </c>
      <c r="E18" s="203">
        <f>E19</f>
        <v>52000</v>
      </c>
    </row>
    <row r="19" spans="1:5" ht="12.75">
      <c r="A19" s="74" t="s">
        <v>140</v>
      </c>
      <c r="B19" s="75" t="s">
        <v>117</v>
      </c>
      <c r="C19" s="50" t="s">
        <v>116</v>
      </c>
      <c r="D19" s="266">
        <v>50000</v>
      </c>
      <c r="E19" s="238">
        <v>52000</v>
      </c>
    </row>
    <row r="20" spans="1:5" ht="12.75">
      <c r="A20" s="70" t="s">
        <v>33</v>
      </c>
      <c r="B20" s="71" t="s">
        <v>106</v>
      </c>
      <c r="C20" s="72" t="s">
        <v>102</v>
      </c>
      <c r="D20" s="267">
        <f>D22+D21</f>
        <v>70018720.3</v>
      </c>
      <c r="E20" s="203">
        <f>E22+E21</f>
        <v>32473096.08</v>
      </c>
    </row>
    <row r="21" spans="1:5" ht="12.75">
      <c r="A21" s="55" t="s">
        <v>52</v>
      </c>
      <c r="B21" s="75" t="s">
        <v>106</v>
      </c>
      <c r="C21" s="50" t="s">
        <v>20</v>
      </c>
      <c r="D21" s="266">
        <v>69810720.3</v>
      </c>
      <c r="E21" s="238">
        <v>32256776.08</v>
      </c>
    </row>
    <row r="22" spans="1:5" ht="12.75">
      <c r="A22" s="36" t="s">
        <v>34</v>
      </c>
      <c r="B22" s="75" t="s">
        <v>106</v>
      </c>
      <c r="C22" s="50" t="s">
        <v>131</v>
      </c>
      <c r="D22" s="266">
        <v>208000</v>
      </c>
      <c r="E22" s="238">
        <v>216320</v>
      </c>
    </row>
    <row r="23" spans="1:5" ht="12.75">
      <c r="A23" s="77" t="s">
        <v>111</v>
      </c>
      <c r="B23" s="78" t="s">
        <v>84</v>
      </c>
      <c r="C23" s="78" t="s">
        <v>102</v>
      </c>
      <c r="D23" s="268">
        <f>D24+D25+D26</f>
        <v>4919348</v>
      </c>
      <c r="E23" s="240">
        <f>E24+E25+E26</f>
        <v>5038478.92</v>
      </c>
    </row>
    <row r="24" spans="1:5" ht="12.75">
      <c r="A24" s="80" t="s">
        <v>81</v>
      </c>
      <c r="B24" s="81" t="s">
        <v>84</v>
      </c>
      <c r="C24" s="81" t="s">
        <v>83</v>
      </c>
      <c r="D24" s="269">
        <v>253448</v>
      </c>
      <c r="E24" s="238">
        <v>263586.92</v>
      </c>
    </row>
    <row r="25" spans="1:5" ht="12.75">
      <c r="A25" s="55" t="s">
        <v>82</v>
      </c>
      <c r="B25" s="81" t="s">
        <v>84</v>
      </c>
      <c r="C25" s="81" t="s">
        <v>104</v>
      </c>
      <c r="D25" s="269">
        <v>31200</v>
      </c>
      <c r="E25" s="238">
        <v>32448</v>
      </c>
    </row>
    <row r="26" spans="1:5" ht="12.75">
      <c r="A26" s="36" t="s">
        <v>112</v>
      </c>
      <c r="B26" s="81" t="s">
        <v>84</v>
      </c>
      <c r="C26" s="81" t="s">
        <v>117</v>
      </c>
      <c r="D26" s="269">
        <v>4634700</v>
      </c>
      <c r="E26" s="238">
        <v>4742444</v>
      </c>
    </row>
    <row r="27" spans="1:5" ht="24">
      <c r="A27" s="82" t="s">
        <v>260</v>
      </c>
      <c r="B27" s="78" t="s">
        <v>132</v>
      </c>
      <c r="C27" s="78" t="s">
        <v>102</v>
      </c>
      <c r="D27" s="268">
        <f>D28</f>
        <v>25992898.27</v>
      </c>
      <c r="E27" s="240">
        <f>E28</f>
        <v>19076898.27</v>
      </c>
    </row>
    <row r="28" spans="1:5" ht="12.75">
      <c r="A28" s="36" t="s">
        <v>261</v>
      </c>
      <c r="B28" s="81" t="s">
        <v>132</v>
      </c>
      <c r="C28" s="81" t="s">
        <v>83</v>
      </c>
      <c r="D28" s="269">
        <v>25992898.27</v>
      </c>
      <c r="E28" s="238">
        <v>19076898.27</v>
      </c>
    </row>
    <row r="29" spans="1:5" ht="12.75">
      <c r="A29" s="77" t="s">
        <v>128</v>
      </c>
      <c r="B29" s="78" t="s">
        <v>116</v>
      </c>
      <c r="C29" s="78" t="s">
        <v>102</v>
      </c>
      <c r="D29" s="268">
        <f>D30</f>
        <v>304008</v>
      </c>
      <c r="E29" s="240">
        <f>E30</f>
        <v>304008</v>
      </c>
    </row>
    <row r="30" spans="1:5" ht="12.75">
      <c r="A30" s="36" t="s">
        <v>32</v>
      </c>
      <c r="B30" s="81" t="s">
        <v>116</v>
      </c>
      <c r="C30" s="81" t="s">
        <v>83</v>
      </c>
      <c r="D30" s="269">
        <v>304008</v>
      </c>
      <c r="E30" s="238">
        <v>304008</v>
      </c>
    </row>
    <row r="31" spans="1:5" ht="24">
      <c r="A31" s="82" t="s">
        <v>450</v>
      </c>
      <c r="B31" s="78" t="s">
        <v>63</v>
      </c>
      <c r="C31" s="78" t="s">
        <v>102</v>
      </c>
      <c r="D31" s="268">
        <f>D32</f>
        <v>50000</v>
      </c>
      <c r="E31" s="203">
        <f>E32</f>
        <v>50000</v>
      </c>
    </row>
    <row r="32" spans="1:5" ht="12.75">
      <c r="A32" s="36" t="s">
        <v>64</v>
      </c>
      <c r="B32" s="81" t="s">
        <v>63</v>
      </c>
      <c r="C32" s="81" t="s">
        <v>83</v>
      </c>
      <c r="D32" s="269">
        <v>50000</v>
      </c>
      <c r="E32" s="238">
        <v>50000</v>
      </c>
    </row>
    <row r="33" spans="1:5" ht="25.5" customHeight="1">
      <c r="A33" s="82" t="s">
        <v>45</v>
      </c>
      <c r="B33" s="78" t="s">
        <v>130</v>
      </c>
      <c r="C33" s="78" t="s">
        <v>102</v>
      </c>
      <c r="D33" s="268">
        <f>D34</f>
        <v>345570</v>
      </c>
      <c r="E33" s="240">
        <f>E34</f>
        <v>0</v>
      </c>
    </row>
    <row r="34" spans="1:5" ht="12.75">
      <c r="A34" s="36" t="s">
        <v>16</v>
      </c>
      <c r="B34" s="81" t="s">
        <v>130</v>
      </c>
      <c r="C34" s="81" t="s">
        <v>117</v>
      </c>
      <c r="D34" s="269">
        <v>345570</v>
      </c>
      <c r="E34" s="238">
        <v>0</v>
      </c>
    </row>
    <row r="35" spans="1:5" ht="12.75">
      <c r="A35" s="52" t="s">
        <v>129</v>
      </c>
      <c r="B35" s="72"/>
      <c r="C35" s="72"/>
      <c r="D35" s="267">
        <f>D9+D16+D18+D20+D23+D27+D29+D31+D33</f>
        <v>144902746.06</v>
      </c>
      <c r="E35" s="203">
        <f>E9+E16+E18+E20+E23+E27+E29+E31+E33</f>
        <v>101230984.11</v>
      </c>
    </row>
    <row r="36" spans="1:4" ht="15">
      <c r="A36" s="6"/>
      <c r="B36" s="6"/>
      <c r="C36" s="6"/>
      <c r="D36" s="6"/>
    </row>
    <row r="37" spans="4:5" ht="12.75">
      <c r="D37" s="132"/>
      <c r="E37" s="132"/>
    </row>
  </sheetData>
  <sheetProtection/>
  <mergeCells count="8">
    <mergeCell ref="A4:D4"/>
    <mergeCell ref="A2:E2"/>
    <mergeCell ref="A5:E5"/>
    <mergeCell ref="A3:E3"/>
    <mergeCell ref="A7:A8"/>
    <mergeCell ref="D7:E7"/>
    <mergeCell ref="B7:B8"/>
    <mergeCell ref="C7:C8"/>
  </mergeCells>
  <printOptions/>
  <pageMargins left="0.3937007874015748" right="0" top="0" bottom="0" header="0.31496062992125984" footer="0.31496062992125984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M643"/>
  <sheetViews>
    <sheetView zoomScaleSheetLayoutView="75" zoomScalePageLayoutView="0" workbookViewId="0" topLeftCell="A19">
      <selection activeCell="A95" sqref="A95"/>
    </sheetView>
  </sheetViews>
  <sheetFormatPr defaultColWidth="9.00390625" defaultRowHeight="12.75"/>
  <cols>
    <col min="1" max="1" width="70.00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  <col min="11" max="11" width="14.00390625" style="0" customWidth="1"/>
    <col min="13" max="13" width="13.125" style="0" customWidth="1"/>
  </cols>
  <sheetData>
    <row r="1" ht="18" customHeight="1"/>
    <row r="2" spans="1:8" ht="15">
      <c r="A2" s="304" t="s">
        <v>511</v>
      </c>
      <c r="B2" s="304"/>
      <c r="C2" s="304"/>
      <c r="D2" s="304"/>
      <c r="E2" s="304"/>
      <c r="F2" s="276"/>
      <c r="G2" s="6"/>
      <c r="H2" s="6"/>
    </row>
    <row r="3" spans="1:8" ht="37.5" customHeight="1">
      <c r="A3" s="313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3"/>
      <c r="C3" s="313"/>
      <c r="D3" s="313"/>
      <c r="E3" s="313"/>
      <c r="F3" s="313"/>
      <c r="G3" s="6"/>
      <c r="H3" s="6"/>
    </row>
    <row r="4" spans="1:8" ht="12.75" customHeight="1">
      <c r="A4" s="37"/>
      <c r="B4" s="300"/>
      <c r="C4" s="276"/>
      <c r="D4" s="276"/>
      <c r="E4" s="276"/>
      <c r="F4" s="276"/>
      <c r="G4" s="14"/>
      <c r="H4" s="6"/>
    </row>
    <row r="5" spans="1:8" ht="45" customHeight="1">
      <c r="A5" s="302" t="s">
        <v>585</v>
      </c>
      <c r="B5" s="303"/>
      <c r="C5" s="303"/>
      <c r="D5" s="303"/>
      <c r="E5" s="303"/>
      <c r="F5" s="303"/>
      <c r="G5" s="6"/>
      <c r="H5" s="6"/>
    </row>
    <row r="6" spans="1:8" ht="18" customHeight="1">
      <c r="A6" s="65"/>
      <c r="B6" s="66"/>
      <c r="C6" s="83"/>
      <c r="D6" s="83"/>
      <c r="E6" s="83"/>
      <c r="F6" s="64"/>
      <c r="G6" s="6"/>
      <c r="H6" s="6"/>
    </row>
    <row r="7" spans="1:10" ht="26.25" customHeight="1">
      <c r="A7" s="68" t="s">
        <v>86</v>
      </c>
      <c r="B7" s="68" t="s">
        <v>98</v>
      </c>
      <c r="C7" s="68" t="s">
        <v>99</v>
      </c>
      <c r="D7" s="68" t="s">
        <v>48</v>
      </c>
      <c r="E7" s="68" t="s">
        <v>49</v>
      </c>
      <c r="F7" s="84" t="s">
        <v>668</v>
      </c>
      <c r="G7" s="6"/>
      <c r="H7" s="6"/>
      <c r="J7" s="32"/>
    </row>
    <row r="8" spans="1:8" ht="15">
      <c r="A8" s="52" t="s">
        <v>100</v>
      </c>
      <c r="B8" s="52"/>
      <c r="C8" s="52"/>
      <c r="D8" s="52"/>
      <c r="E8" s="52"/>
      <c r="F8" s="203">
        <f>F9+F66+F78+F86+F106+F149+F168+F176+F183</f>
        <v>91733803.42999999</v>
      </c>
      <c r="G8" s="6"/>
      <c r="H8" s="6"/>
    </row>
    <row r="9" spans="1:8" ht="15">
      <c r="A9" s="59" t="s">
        <v>101</v>
      </c>
      <c r="B9" s="72" t="s">
        <v>83</v>
      </c>
      <c r="C9" s="72" t="s">
        <v>102</v>
      </c>
      <c r="D9" s="72" t="s">
        <v>147</v>
      </c>
      <c r="E9" s="72" t="s">
        <v>103</v>
      </c>
      <c r="F9" s="203">
        <f>F10+F18+F26+F49+F55</f>
        <v>42848887.78</v>
      </c>
      <c r="G9" s="6"/>
      <c r="H9" s="6"/>
    </row>
    <row r="10" spans="1:8" ht="24">
      <c r="A10" s="86" t="s">
        <v>46</v>
      </c>
      <c r="B10" s="72" t="s">
        <v>83</v>
      </c>
      <c r="C10" s="72" t="s">
        <v>104</v>
      </c>
      <c r="D10" s="72" t="s">
        <v>147</v>
      </c>
      <c r="E10" s="72" t="s">
        <v>103</v>
      </c>
      <c r="F10" s="203">
        <f>F11</f>
        <v>2512441.3</v>
      </c>
      <c r="G10" s="6"/>
      <c r="H10" s="6"/>
    </row>
    <row r="11" spans="1:8" ht="14.25" customHeight="1">
      <c r="A11" s="86" t="s">
        <v>35</v>
      </c>
      <c r="B11" s="50" t="s">
        <v>83</v>
      </c>
      <c r="C11" s="50" t="s">
        <v>104</v>
      </c>
      <c r="D11" s="88" t="s">
        <v>149</v>
      </c>
      <c r="E11" s="50" t="s">
        <v>103</v>
      </c>
      <c r="F11" s="238">
        <f>F12</f>
        <v>2512441.3</v>
      </c>
      <c r="G11" s="6"/>
      <c r="H11" s="6"/>
    </row>
    <row r="12" spans="1:8" ht="26.25" customHeight="1">
      <c r="A12" s="43" t="s">
        <v>37</v>
      </c>
      <c r="B12" s="50" t="s">
        <v>83</v>
      </c>
      <c r="C12" s="50" t="s">
        <v>104</v>
      </c>
      <c r="D12" s="88" t="s">
        <v>148</v>
      </c>
      <c r="E12" s="50" t="s">
        <v>103</v>
      </c>
      <c r="F12" s="238">
        <f>F13</f>
        <v>2512441.3</v>
      </c>
      <c r="G12" s="6"/>
      <c r="H12" s="6"/>
    </row>
    <row r="13" spans="1:8" ht="25.5" customHeight="1">
      <c r="A13" s="43" t="s">
        <v>36</v>
      </c>
      <c r="B13" s="50" t="s">
        <v>83</v>
      </c>
      <c r="C13" s="50" t="s">
        <v>104</v>
      </c>
      <c r="D13" s="88" t="s">
        <v>151</v>
      </c>
      <c r="E13" s="50" t="s">
        <v>103</v>
      </c>
      <c r="F13" s="238">
        <f>F14</f>
        <v>2512441.3</v>
      </c>
      <c r="G13" s="6"/>
      <c r="H13" s="6"/>
    </row>
    <row r="14" spans="1:8" ht="39" customHeight="1">
      <c r="A14" s="43" t="s">
        <v>190</v>
      </c>
      <c r="B14" s="50" t="s">
        <v>83</v>
      </c>
      <c r="C14" s="50" t="s">
        <v>104</v>
      </c>
      <c r="D14" s="88" t="s">
        <v>151</v>
      </c>
      <c r="E14" s="50" t="s">
        <v>189</v>
      </c>
      <c r="F14" s="238">
        <f>F15</f>
        <v>2512441.3</v>
      </c>
      <c r="G14" s="6"/>
      <c r="H14" s="6"/>
    </row>
    <row r="15" spans="1:8" ht="13.5" customHeight="1">
      <c r="A15" s="43" t="s">
        <v>191</v>
      </c>
      <c r="B15" s="50" t="s">
        <v>83</v>
      </c>
      <c r="C15" s="50" t="s">
        <v>104</v>
      </c>
      <c r="D15" s="88" t="s">
        <v>151</v>
      </c>
      <c r="E15" s="50" t="s">
        <v>188</v>
      </c>
      <c r="F15" s="238">
        <f>F16+F17</f>
        <v>2512441.3</v>
      </c>
      <c r="G15" s="6"/>
      <c r="H15" s="6"/>
    </row>
    <row r="16" spans="1:8" ht="13.5" customHeight="1">
      <c r="A16" s="43" t="s">
        <v>175</v>
      </c>
      <c r="B16" s="50" t="s">
        <v>83</v>
      </c>
      <c r="C16" s="50" t="s">
        <v>104</v>
      </c>
      <c r="D16" s="88" t="s">
        <v>151</v>
      </c>
      <c r="E16" s="50" t="s">
        <v>24</v>
      </c>
      <c r="F16" s="239">
        <v>1990211</v>
      </c>
      <c r="G16" s="6"/>
      <c r="H16" s="6"/>
    </row>
    <row r="17" spans="1:8" ht="30.75" customHeight="1">
      <c r="A17" s="43" t="s">
        <v>176</v>
      </c>
      <c r="B17" s="50" t="s">
        <v>83</v>
      </c>
      <c r="C17" s="50" t="s">
        <v>104</v>
      </c>
      <c r="D17" s="88" t="s">
        <v>151</v>
      </c>
      <c r="E17" s="50" t="s">
        <v>192</v>
      </c>
      <c r="F17" s="238">
        <v>522230.3</v>
      </c>
      <c r="G17" s="6"/>
      <c r="H17" s="6"/>
    </row>
    <row r="18" spans="1:8" ht="24" customHeight="1">
      <c r="A18" s="86" t="s">
        <v>283</v>
      </c>
      <c r="B18" s="72" t="s">
        <v>83</v>
      </c>
      <c r="C18" s="72" t="s">
        <v>117</v>
      </c>
      <c r="D18" s="87" t="s">
        <v>147</v>
      </c>
      <c r="E18" s="72" t="s">
        <v>103</v>
      </c>
      <c r="F18" s="203">
        <f>F20</f>
        <v>1275104.33</v>
      </c>
      <c r="G18" s="6"/>
      <c r="H18" s="6"/>
    </row>
    <row r="19" spans="1:8" ht="17.25" customHeight="1">
      <c r="A19" s="86" t="s">
        <v>35</v>
      </c>
      <c r="B19" s="50" t="s">
        <v>83</v>
      </c>
      <c r="C19" s="50" t="s">
        <v>117</v>
      </c>
      <c r="D19" s="88" t="s">
        <v>149</v>
      </c>
      <c r="E19" s="50" t="s">
        <v>103</v>
      </c>
      <c r="F19" s="238">
        <f>F20</f>
        <v>1275104.33</v>
      </c>
      <c r="G19" s="6"/>
      <c r="H19" s="6"/>
    </row>
    <row r="20" spans="1:8" ht="15" customHeight="1">
      <c r="A20" s="43" t="s">
        <v>37</v>
      </c>
      <c r="B20" s="50" t="s">
        <v>83</v>
      </c>
      <c r="C20" s="50" t="s">
        <v>117</v>
      </c>
      <c r="D20" s="88" t="s">
        <v>148</v>
      </c>
      <c r="E20" s="50" t="s">
        <v>103</v>
      </c>
      <c r="F20" s="238">
        <f>F21</f>
        <v>1275104.33</v>
      </c>
      <c r="G20" s="6"/>
      <c r="H20" s="6"/>
    </row>
    <row r="21" spans="1:8" ht="17.25" customHeight="1">
      <c r="A21" s="43" t="s">
        <v>36</v>
      </c>
      <c r="B21" s="50" t="s">
        <v>83</v>
      </c>
      <c r="C21" s="50" t="s">
        <v>117</v>
      </c>
      <c r="D21" s="88" t="s">
        <v>151</v>
      </c>
      <c r="E21" s="50" t="s">
        <v>103</v>
      </c>
      <c r="F21" s="238">
        <f>F22</f>
        <v>1275104.33</v>
      </c>
      <c r="G21" s="6"/>
      <c r="H21" s="6"/>
    </row>
    <row r="22" spans="1:8" ht="35.25" customHeight="1">
      <c r="A22" s="43" t="s">
        <v>190</v>
      </c>
      <c r="B22" s="50" t="s">
        <v>83</v>
      </c>
      <c r="C22" s="50" t="s">
        <v>117</v>
      </c>
      <c r="D22" s="88" t="s">
        <v>151</v>
      </c>
      <c r="E22" s="50" t="s">
        <v>189</v>
      </c>
      <c r="F22" s="238">
        <f>F23</f>
        <v>1275104.33</v>
      </c>
      <c r="G22" s="6"/>
      <c r="H22" s="6"/>
    </row>
    <row r="23" spans="1:8" ht="15" customHeight="1">
      <c r="A23" s="43" t="s">
        <v>191</v>
      </c>
      <c r="B23" s="50" t="s">
        <v>83</v>
      </c>
      <c r="C23" s="50" t="s">
        <v>117</v>
      </c>
      <c r="D23" s="88" t="s">
        <v>151</v>
      </c>
      <c r="E23" s="50" t="s">
        <v>188</v>
      </c>
      <c r="F23" s="239">
        <f>F24+F25</f>
        <v>1275104.33</v>
      </c>
      <c r="G23" s="6"/>
      <c r="H23" s="6"/>
    </row>
    <row r="24" spans="1:8" ht="15" customHeight="1">
      <c r="A24" s="43" t="s">
        <v>175</v>
      </c>
      <c r="B24" s="50" t="s">
        <v>83</v>
      </c>
      <c r="C24" s="50" t="s">
        <v>117</v>
      </c>
      <c r="D24" s="88" t="s">
        <v>151</v>
      </c>
      <c r="E24" s="50" t="s">
        <v>24</v>
      </c>
      <c r="F24" s="239">
        <v>979342.8</v>
      </c>
      <c r="G24" s="6"/>
      <c r="H24" s="6"/>
    </row>
    <row r="25" spans="1:8" ht="24" customHeight="1">
      <c r="A25" s="43" t="s">
        <v>176</v>
      </c>
      <c r="B25" s="50" t="s">
        <v>83</v>
      </c>
      <c r="C25" s="50" t="s">
        <v>117</v>
      </c>
      <c r="D25" s="88" t="s">
        <v>151</v>
      </c>
      <c r="E25" s="50" t="s">
        <v>192</v>
      </c>
      <c r="F25" s="239">
        <v>295761.53</v>
      </c>
      <c r="G25" s="6"/>
      <c r="H25" s="6"/>
    </row>
    <row r="26" spans="1:8" ht="26.25" customHeight="1">
      <c r="A26" s="86" t="s">
        <v>47</v>
      </c>
      <c r="B26" s="72" t="s">
        <v>83</v>
      </c>
      <c r="C26" s="72" t="s">
        <v>106</v>
      </c>
      <c r="D26" s="72" t="s">
        <v>147</v>
      </c>
      <c r="E26" s="72" t="s">
        <v>103</v>
      </c>
      <c r="F26" s="203">
        <f>F27</f>
        <v>25058820.08</v>
      </c>
      <c r="G26" s="6"/>
      <c r="H26" s="6"/>
    </row>
    <row r="27" spans="1:8" ht="15" customHeight="1">
      <c r="A27" s="86" t="s">
        <v>35</v>
      </c>
      <c r="B27" s="50" t="s">
        <v>83</v>
      </c>
      <c r="C27" s="50" t="s">
        <v>106</v>
      </c>
      <c r="D27" s="88" t="s">
        <v>149</v>
      </c>
      <c r="E27" s="50" t="s">
        <v>103</v>
      </c>
      <c r="F27" s="238">
        <f>F28+F44</f>
        <v>25058820.08</v>
      </c>
      <c r="G27" s="6"/>
      <c r="H27" s="6"/>
    </row>
    <row r="28" spans="1:8" ht="15.75" customHeight="1">
      <c r="A28" s="43" t="s">
        <v>37</v>
      </c>
      <c r="B28" s="50" t="s">
        <v>83</v>
      </c>
      <c r="C28" s="50" t="s">
        <v>106</v>
      </c>
      <c r="D28" s="88" t="s">
        <v>148</v>
      </c>
      <c r="E28" s="50" t="s">
        <v>103</v>
      </c>
      <c r="F28" s="238">
        <f>F29</f>
        <v>25058120.08</v>
      </c>
      <c r="G28" s="6"/>
      <c r="H28" s="6"/>
    </row>
    <row r="29" spans="1:8" ht="13.5" customHeight="1">
      <c r="A29" s="90" t="s">
        <v>36</v>
      </c>
      <c r="B29" s="50" t="s">
        <v>83</v>
      </c>
      <c r="C29" s="50" t="s">
        <v>106</v>
      </c>
      <c r="D29" s="88" t="s">
        <v>151</v>
      </c>
      <c r="E29" s="50" t="s">
        <v>103</v>
      </c>
      <c r="F29" s="238">
        <f>F30+F34+F38</f>
        <v>25058120.08</v>
      </c>
      <c r="G29" s="6"/>
      <c r="H29" s="6"/>
    </row>
    <row r="30" spans="1:8" ht="39" customHeight="1">
      <c r="A30" s="90" t="s">
        <v>190</v>
      </c>
      <c r="B30" s="50" t="s">
        <v>83</v>
      </c>
      <c r="C30" s="50" t="s">
        <v>106</v>
      </c>
      <c r="D30" s="88" t="s">
        <v>151</v>
      </c>
      <c r="E30" s="50" t="s">
        <v>189</v>
      </c>
      <c r="F30" s="238">
        <f>F31</f>
        <v>22855801.72</v>
      </c>
      <c r="G30" s="166"/>
      <c r="H30" s="6"/>
    </row>
    <row r="31" spans="1:8" ht="14.25" customHeight="1">
      <c r="A31" s="90" t="s">
        <v>191</v>
      </c>
      <c r="B31" s="50" t="s">
        <v>83</v>
      </c>
      <c r="C31" s="50" t="s">
        <v>106</v>
      </c>
      <c r="D31" s="88" t="s">
        <v>151</v>
      </c>
      <c r="E31" s="50" t="s">
        <v>188</v>
      </c>
      <c r="F31" s="238">
        <f>F32+F33</f>
        <v>22855801.72</v>
      </c>
      <c r="G31" s="6"/>
      <c r="H31" s="6"/>
    </row>
    <row r="32" spans="1:8" ht="15" customHeight="1">
      <c r="A32" s="43" t="s">
        <v>175</v>
      </c>
      <c r="B32" s="50" t="s">
        <v>83</v>
      </c>
      <c r="C32" s="50" t="s">
        <v>106</v>
      </c>
      <c r="D32" s="88" t="s">
        <v>151</v>
      </c>
      <c r="E32" s="50" t="s">
        <v>24</v>
      </c>
      <c r="F32" s="238">
        <v>17554379.2</v>
      </c>
      <c r="G32" s="6"/>
      <c r="H32" s="6"/>
    </row>
    <row r="33" spans="1:8" ht="27" customHeight="1">
      <c r="A33" s="43" t="s">
        <v>176</v>
      </c>
      <c r="B33" s="50" t="s">
        <v>83</v>
      </c>
      <c r="C33" s="50" t="s">
        <v>106</v>
      </c>
      <c r="D33" s="88" t="s">
        <v>151</v>
      </c>
      <c r="E33" s="50" t="s">
        <v>192</v>
      </c>
      <c r="F33" s="238">
        <v>5301422.52</v>
      </c>
      <c r="G33" s="6"/>
      <c r="H33" s="6"/>
    </row>
    <row r="34" spans="1:8" ht="16.5" customHeight="1">
      <c r="A34" s="43" t="s">
        <v>181</v>
      </c>
      <c r="B34" s="50" t="s">
        <v>83</v>
      </c>
      <c r="C34" s="50" t="s">
        <v>106</v>
      </c>
      <c r="D34" s="88" t="s">
        <v>151</v>
      </c>
      <c r="E34" s="50" t="s">
        <v>105</v>
      </c>
      <c r="F34" s="238">
        <f>F35</f>
        <v>2141318.3600000003</v>
      </c>
      <c r="G34" s="6"/>
      <c r="H34" s="6"/>
    </row>
    <row r="35" spans="1:8" ht="24.75" customHeight="1">
      <c r="A35" s="43" t="s">
        <v>178</v>
      </c>
      <c r="B35" s="50" t="s">
        <v>83</v>
      </c>
      <c r="C35" s="50" t="s">
        <v>106</v>
      </c>
      <c r="D35" s="88" t="s">
        <v>151</v>
      </c>
      <c r="E35" s="50" t="s">
        <v>177</v>
      </c>
      <c r="F35" s="238">
        <f>F36+F37</f>
        <v>2141318.3600000003</v>
      </c>
      <c r="G35" s="6"/>
      <c r="H35" s="6"/>
    </row>
    <row r="36" spans="1:8" s="181" customFormat="1" ht="15.75" customHeight="1">
      <c r="A36" s="178" t="s">
        <v>463</v>
      </c>
      <c r="B36" s="179" t="s">
        <v>83</v>
      </c>
      <c r="C36" s="179" t="s">
        <v>106</v>
      </c>
      <c r="D36" s="180" t="s">
        <v>151</v>
      </c>
      <c r="E36" s="179" t="s">
        <v>26</v>
      </c>
      <c r="F36" s="239">
        <v>250000</v>
      </c>
      <c r="G36" s="177"/>
      <c r="H36" s="177"/>
    </row>
    <row r="37" spans="1:8" s="181" customFormat="1" ht="15" customHeight="1">
      <c r="A37" s="178" t="s">
        <v>460</v>
      </c>
      <c r="B37" s="179" t="s">
        <v>83</v>
      </c>
      <c r="C37" s="179" t="s">
        <v>106</v>
      </c>
      <c r="D37" s="180" t="s">
        <v>151</v>
      </c>
      <c r="E37" s="179" t="s">
        <v>459</v>
      </c>
      <c r="F37" s="239">
        <v>1891318.36</v>
      </c>
      <c r="G37" s="177"/>
      <c r="H37" s="177"/>
    </row>
    <row r="38" spans="1:8" ht="14.25" customHeight="1">
      <c r="A38" s="43" t="s">
        <v>179</v>
      </c>
      <c r="B38" s="50" t="s">
        <v>83</v>
      </c>
      <c r="C38" s="50" t="s">
        <v>106</v>
      </c>
      <c r="D38" s="88" t="s">
        <v>151</v>
      </c>
      <c r="E38" s="50" t="s">
        <v>180</v>
      </c>
      <c r="F38" s="238">
        <f>F39+F42+F43</f>
        <v>61000</v>
      </c>
      <c r="G38" s="6"/>
      <c r="H38" s="6"/>
    </row>
    <row r="39" spans="1:8" ht="13.5" customHeight="1">
      <c r="A39" s="43" t="s">
        <v>183</v>
      </c>
      <c r="B39" s="50" t="s">
        <v>83</v>
      </c>
      <c r="C39" s="50" t="s">
        <v>106</v>
      </c>
      <c r="D39" s="88" t="s">
        <v>151</v>
      </c>
      <c r="E39" s="50" t="s">
        <v>182</v>
      </c>
      <c r="F39" s="238">
        <f>F40</f>
        <v>50000</v>
      </c>
      <c r="G39" s="6"/>
      <c r="H39" s="6"/>
    </row>
    <row r="40" spans="1:8" ht="24">
      <c r="A40" s="43" t="s">
        <v>464</v>
      </c>
      <c r="B40" s="50" t="s">
        <v>83</v>
      </c>
      <c r="C40" s="50" t="s">
        <v>106</v>
      </c>
      <c r="D40" s="88" t="s">
        <v>151</v>
      </c>
      <c r="E40" s="50" t="s">
        <v>7</v>
      </c>
      <c r="F40" s="239">
        <v>50000</v>
      </c>
      <c r="G40" s="6"/>
      <c r="H40" s="6"/>
    </row>
    <row r="41" spans="1:8" ht="15">
      <c r="A41" s="43" t="s">
        <v>311</v>
      </c>
      <c r="B41" s="50" t="s">
        <v>83</v>
      </c>
      <c r="C41" s="50" t="s">
        <v>106</v>
      </c>
      <c r="D41" s="88" t="s">
        <v>151</v>
      </c>
      <c r="E41" s="50" t="s">
        <v>310</v>
      </c>
      <c r="F41" s="238">
        <f>F42+F43</f>
        <v>11000</v>
      </c>
      <c r="G41" s="6"/>
      <c r="H41" s="6"/>
    </row>
    <row r="42" spans="1:8" ht="12.75" customHeight="1">
      <c r="A42" s="160" t="s">
        <v>195</v>
      </c>
      <c r="B42" s="50" t="s">
        <v>83</v>
      </c>
      <c r="C42" s="50" t="s">
        <v>106</v>
      </c>
      <c r="D42" s="88" t="s">
        <v>151</v>
      </c>
      <c r="E42" s="50" t="s">
        <v>193</v>
      </c>
      <c r="F42" s="238">
        <v>10000</v>
      </c>
      <c r="G42" s="6"/>
      <c r="H42" s="6"/>
    </row>
    <row r="43" spans="1:8" ht="13.5" customHeight="1">
      <c r="A43" s="43" t="s">
        <v>196</v>
      </c>
      <c r="B43" s="50" t="s">
        <v>83</v>
      </c>
      <c r="C43" s="50" t="s">
        <v>106</v>
      </c>
      <c r="D43" s="88" t="s">
        <v>151</v>
      </c>
      <c r="E43" s="50" t="s">
        <v>194</v>
      </c>
      <c r="F43" s="238">
        <v>1000</v>
      </c>
      <c r="G43" s="6"/>
      <c r="H43" s="6"/>
    </row>
    <row r="44" spans="1:8" ht="23.25" customHeight="1">
      <c r="A44" s="86" t="s">
        <v>2</v>
      </c>
      <c r="B44" s="72" t="s">
        <v>83</v>
      </c>
      <c r="C44" s="72" t="s">
        <v>106</v>
      </c>
      <c r="D44" s="87" t="s">
        <v>152</v>
      </c>
      <c r="E44" s="72" t="s">
        <v>103</v>
      </c>
      <c r="F44" s="203">
        <f>F45</f>
        <v>700</v>
      </c>
      <c r="G44" s="6"/>
      <c r="H44" s="6"/>
    </row>
    <row r="45" spans="1:8" ht="47.25" customHeight="1">
      <c r="A45" s="86" t="s">
        <v>465</v>
      </c>
      <c r="B45" s="50" t="s">
        <v>83</v>
      </c>
      <c r="C45" s="50" t="s">
        <v>106</v>
      </c>
      <c r="D45" s="88" t="s">
        <v>146</v>
      </c>
      <c r="E45" s="50" t="s">
        <v>103</v>
      </c>
      <c r="F45" s="238">
        <f>F48</f>
        <v>700</v>
      </c>
      <c r="G45" s="6"/>
      <c r="H45" s="6"/>
    </row>
    <row r="46" spans="1:8" ht="15.75" customHeight="1">
      <c r="A46" s="43" t="s">
        <v>181</v>
      </c>
      <c r="B46" s="50" t="s">
        <v>83</v>
      </c>
      <c r="C46" s="50" t="s">
        <v>106</v>
      </c>
      <c r="D46" s="88" t="s">
        <v>146</v>
      </c>
      <c r="E46" s="50" t="s">
        <v>105</v>
      </c>
      <c r="F46" s="238">
        <f>F47</f>
        <v>700</v>
      </c>
      <c r="G46" s="6"/>
      <c r="H46" s="6"/>
    </row>
    <row r="47" spans="1:8" ht="25.5" customHeight="1">
      <c r="A47" s="43" t="s">
        <v>178</v>
      </c>
      <c r="B47" s="50" t="s">
        <v>83</v>
      </c>
      <c r="C47" s="50" t="s">
        <v>106</v>
      </c>
      <c r="D47" s="88" t="s">
        <v>146</v>
      </c>
      <c r="E47" s="50" t="s">
        <v>177</v>
      </c>
      <c r="F47" s="238">
        <f>F48</f>
        <v>700</v>
      </c>
      <c r="G47" s="6"/>
      <c r="H47" s="6"/>
    </row>
    <row r="48" spans="1:8" ht="16.5" customHeight="1">
      <c r="A48" s="43" t="s">
        <v>463</v>
      </c>
      <c r="B48" s="50" t="s">
        <v>83</v>
      </c>
      <c r="C48" s="50" t="s">
        <v>106</v>
      </c>
      <c r="D48" s="88" t="s">
        <v>146</v>
      </c>
      <c r="E48" s="50" t="s">
        <v>26</v>
      </c>
      <c r="F48" s="238">
        <v>700</v>
      </c>
      <c r="G48" s="6"/>
      <c r="H48" s="6"/>
    </row>
    <row r="49" spans="1:8" ht="15">
      <c r="A49" s="86" t="s">
        <v>110</v>
      </c>
      <c r="B49" s="72" t="s">
        <v>83</v>
      </c>
      <c r="C49" s="72" t="s">
        <v>118</v>
      </c>
      <c r="D49" s="72" t="s">
        <v>147</v>
      </c>
      <c r="E49" s="72" t="s">
        <v>103</v>
      </c>
      <c r="F49" s="203">
        <f>F50</f>
        <v>300000</v>
      </c>
      <c r="G49" s="6"/>
      <c r="H49" s="6"/>
    </row>
    <row r="50" spans="1:8" ht="14.25" customHeight="1">
      <c r="A50" s="86" t="s">
        <v>35</v>
      </c>
      <c r="B50" s="50" t="s">
        <v>83</v>
      </c>
      <c r="C50" s="50" t="s">
        <v>118</v>
      </c>
      <c r="D50" s="88" t="s">
        <v>147</v>
      </c>
      <c r="E50" s="50" t="s">
        <v>103</v>
      </c>
      <c r="F50" s="238">
        <f>F51</f>
        <v>300000</v>
      </c>
      <c r="G50" s="6"/>
      <c r="H50" s="6"/>
    </row>
    <row r="51" spans="1:8" ht="14.25" customHeight="1">
      <c r="A51" s="43" t="s">
        <v>37</v>
      </c>
      <c r="B51" s="50" t="s">
        <v>83</v>
      </c>
      <c r="C51" s="50" t="s">
        <v>118</v>
      </c>
      <c r="D51" s="88" t="s">
        <v>149</v>
      </c>
      <c r="E51" s="50" t="s">
        <v>103</v>
      </c>
      <c r="F51" s="238">
        <f>F52</f>
        <v>300000</v>
      </c>
      <c r="G51" s="6"/>
      <c r="H51" s="6"/>
    </row>
    <row r="52" spans="1:8" ht="13.5" customHeight="1">
      <c r="A52" s="90" t="s">
        <v>38</v>
      </c>
      <c r="B52" s="50" t="s">
        <v>83</v>
      </c>
      <c r="C52" s="50" t="s">
        <v>118</v>
      </c>
      <c r="D52" s="88" t="s">
        <v>150</v>
      </c>
      <c r="E52" s="50" t="s">
        <v>103</v>
      </c>
      <c r="F52" s="238">
        <f>F53</f>
        <v>300000</v>
      </c>
      <c r="G52" s="6"/>
      <c r="H52" s="6"/>
    </row>
    <row r="53" spans="1:8" ht="14.25" customHeight="1">
      <c r="A53" s="43" t="s">
        <v>179</v>
      </c>
      <c r="B53" s="50" t="s">
        <v>83</v>
      </c>
      <c r="C53" s="50" t="s">
        <v>118</v>
      </c>
      <c r="D53" s="88" t="s">
        <v>445</v>
      </c>
      <c r="E53" s="50" t="s">
        <v>180</v>
      </c>
      <c r="F53" s="238">
        <f>F54</f>
        <v>300000</v>
      </c>
      <c r="G53" s="6"/>
      <c r="H53" s="6"/>
    </row>
    <row r="54" spans="1:8" ht="14.25" customHeight="1">
      <c r="A54" s="43" t="s">
        <v>27</v>
      </c>
      <c r="B54" s="50" t="s">
        <v>83</v>
      </c>
      <c r="C54" s="50" t="s">
        <v>118</v>
      </c>
      <c r="D54" s="88" t="s">
        <v>445</v>
      </c>
      <c r="E54" s="50" t="s">
        <v>28</v>
      </c>
      <c r="F54" s="238">
        <v>300000</v>
      </c>
      <c r="G54" s="6"/>
      <c r="H54" s="6"/>
    </row>
    <row r="55" spans="1:8" ht="16.5" customHeight="1">
      <c r="A55" s="86" t="s">
        <v>284</v>
      </c>
      <c r="B55" s="72" t="s">
        <v>83</v>
      </c>
      <c r="C55" s="72" t="s">
        <v>63</v>
      </c>
      <c r="D55" s="87" t="s">
        <v>147</v>
      </c>
      <c r="E55" s="72" t="s">
        <v>103</v>
      </c>
      <c r="F55" s="203">
        <f>F59+F63</f>
        <v>13702522.07</v>
      </c>
      <c r="G55" s="6"/>
      <c r="H55" s="6"/>
    </row>
    <row r="56" spans="1:8" ht="14.25" customHeight="1">
      <c r="A56" s="86" t="s">
        <v>35</v>
      </c>
      <c r="B56" s="50" t="s">
        <v>83</v>
      </c>
      <c r="C56" s="50" t="s">
        <v>63</v>
      </c>
      <c r="D56" s="88" t="s">
        <v>149</v>
      </c>
      <c r="E56" s="50" t="s">
        <v>103</v>
      </c>
      <c r="F56" s="238">
        <f>F57</f>
        <v>13702522.07</v>
      </c>
      <c r="G56" s="6"/>
      <c r="H56" s="6"/>
    </row>
    <row r="57" spans="1:8" ht="24" customHeight="1">
      <c r="A57" s="43" t="s">
        <v>455</v>
      </c>
      <c r="B57" s="50" t="s">
        <v>83</v>
      </c>
      <c r="C57" s="50" t="s">
        <v>63</v>
      </c>
      <c r="D57" s="88" t="s">
        <v>148</v>
      </c>
      <c r="E57" s="50" t="s">
        <v>103</v>
      </c>
      <c r="F57" s="238">
        <f>F58</f>
        <v>13702522.07</v>
      </c>
      <c r="G57" s="6"/>
      <c r="H57" s="6"/>
    </row>
    <row r="58" spans="1:8" ht="27.75" customHeight="1">
      <c r="A58" s="43" t="s">
        <v>451</v>
      </c>
      <c r="B58" s="50" t="s">
        <v>83</v>
      </c>
      <c r="C58" s="50" t="s">
        <v>117</v>
      </c>
      <c r="D58" s="88" t="s">
        <v>159</v>
      </c>
      <c r="E58" s="50" t="s">
        <v>103</v>
      </c>
      <c r="F58" s="238">
        <f>F59+F63</f>
        <v>13702522.07</v>
      </c>
      <c r="G58" s="6"/>
      <c r="H58" s="6"/>
    </row>
    <row r="59" spans="1:8" ht="36.75" customHeight="1">
      <c r="A59" s="43" t="s">
        <v>267</v>
      </c>
      <c r="B59" s="50" t="s">
        <v>83</v>
      </c>
      <c r="C59" s="50" t="s">
        <v>63</v>
      </c>
      <c r="D59" s="88" t="s">
        <v>159</v>
      </c>
      <c r="E59" s="50" t="s">
        <v>189</v>
      </c>
      <c r="F59" s="238">
        <f>F62+F61</f>
        <v>13701522.07</v>
      </c>
      <c r="G59" s="6"/>
      <c r="H59" s="6"/>
    </row>
    <row r="60" spans="1:8" ht="12.75" customHeight="1">
      <c r="A60" s="43" t="s">
        <v>312</v>
      </c>
      <c r="B60" s="50" t="s">
        <v>83</v>
      </c>
      <c r="C60" s="50" t="s">
        <v>63</v>
      </c>
      <c r="D60" s="88" t="s">
        <v>159</v>
      </c>
      <c r="E60" s="50" t="s">
        <v>269</v>
      </c>
      <c r="F60" s="238">
        <f>F62+F61</f>
        <v>13701522.07</v>
      </c>
      <c r="G60" s="6"/>
      <c r="H60" s="6"/>
    </row>
    <row r="61" spans="1:8" ht="15.75" customHeight="1">
      <c r="A61" s="43" t="s">
        <v>462</v>
      </c>
      <c r="B61" s="50" t="s">
        <v>83</v>
      </c>
      <c r="C61" s="50" t="s">
        <v>63</v>
      </c>
      <c r="D61" s="88" t="s">
        <v>159</v>
      </c>
      <c r="E61" s="50" t="s">
        <v>271</v>
      </c>
      <c r="F61" s="238">
        <v>10499250.63</v>
      </c>
      <c r="G61" s="6"/>
      <c r="H61" s="6"/>
    </row>
    <row r="62" spans="1:8" ht="23.25" customHeight="1">
      <c r="A62" s="43" t="s">
        <v>285</v>
      </c>
      <c r="B62" s="50" t="s">
        <v>83</v>
      </c>
      <c r="C62" s="50" t="s">
        <v>63</v>
      </c>
      <c r="D62" s="88" t="s">
        <v>159</v>
      </c>
      <c r="E62" s="50" t="s">
        <v>272</v>
      </c>
      <c r="F62" s="238">
        <v>3202271.44</v>
      </c>
      <c r="G62" s="6"/>
      <c r="H62" s="6"/>
    </row>
    <row r="63" spans="1:8" ht="17.25" customHeight="1">
      <c r="A63" s="43" t="s">
        <v>179</v>
      </c>
      <c r="B63" s="50" t="s">
        <v>83</v>
      </c>
      <c r="C63" s="50" t="s">
        <v>63</v>
      </c>
      <c r="D63" s="88" t="s">
        <v>159</v>
      </c>
      <c r="E63" s="50" t="s">
        <v>180</v>
      </c>
      <c r="F63" s="238">
        <f>F64</f>
        <v>1000</v>
      </c>
      <c r="G63" s="6"/>
      <c r="H63" s="6"/>
    </row>
    <row r="64" spans="1:8" ht="14.25" customHeight="1">
      <c r="A64" s="43" t="s">
        <v>311</v>
      </c>
      <c r="B64" s="50" t="s">
        <v>83</v>
      </c>
      <c r="C64" s="50" t="s">
        <v>63</v>
      </c>
      <c r="D64" s="88" t="s">
        <v>159</v>
      </c>
      <c r="E64" s="50" t="s">
        <v>310</v>
      </c>
      <c r="F64" s="238">
        <f>F65</f>
        <v>1000</v>
      </c>
      <c r="G64" s="6"/>
      <c r="H64" s="6"/>
    </row>
    <row r="65" spans="1:8" ht="14.25" customHeight="1">
      <c r="A65" s="43" t="s">
        <v>196</v>
      </c>
      <c r="B65" s="50" t="s">
        <v>83</v>
      </c>
      <c r="C65" s="50" t="s">
        <v>63</v>
      </c>
      <c r="D65" s="88" t="s">
        <v>159</v>
      </c>
      <c r="E65" s="50" t="s">
        <v>194</v>
      </c>
      <c r="F65" s="238">
        <v>1000</v>
      </c>
      <c r="G65" s="6"/>
      <c r="H65" s="6"/>
    </row>
    <row r="66" spans="1:8" ht="14.25" customHeight="1">
      <c r="A66" s="86" t="s">
        <v>258</v>
      </c>
      <c r="B66" s="72" t="s">
        <v>104</v>
      </c>
      <c r="C66" s="72" t="s">
        <v>102</v>
      </c>
      <c r="D66" s="87" t="s">
        <v>147</v>
      </c>
      <c r="E66" s="72" t="s">
        <v>103</v>
      </c>
      <c r="F66" s="203">
        <f>F69</f>
        <v>716600</v>
      </c>
      <c r="G66" s="6"/>
      <c r="H66" s="6"/>
    </row>
    <row r="67" spans="1:8" ht="14.25" customHeight="1">
      <c r="A67" s="86" t="s">
        <v>259</v>
      </c>
      <c r="B67" s="50" t="s">
        <v>104</v>
      </c>
      <c r="C67" s="50" t="s">
        <v>117</v>
      </c>
      <c r="D67" s="88" t="s">
        <v>147</v>
      </c>
      <c r="E67" s="50" t="s">
        <v>103</v>
      </c>
      <c r="F67" s="238">
        <f>F68</f>
        <v>716600</v>
      </c>
      <c r="G67" s="6"/>
      <c r="H67" s="6"/>
    </row>
    <row r="68" spans="1:8" ht="14.25" customHeight="1">
      <c r="A68" s="86" t="s">
        <v>35</v>
      </c>
      <c r="B68" s="50" t="s">
        <v>104</v>
      </c>
      <c r="C68" s="50" t="s">
        <v>117</v>
      </c>
      <c r="D68" s="88" t="s">
        <v>149</v>
      </c>
      <c r="E68" s="50" t="s">
        <v>103</v>
      </c>
      <c r="F68" s="238">
        <f>F69</f>
        <v>716600</v>
      </c>
      <c r="G68" s="6"/>
      <c r="H68" s="6"/>
    </row>
    <row r="69" spans="1:8" ht="26.25" customHeight="1">
      <c r="A69" s="43" t="s">
        <v>452</v>
      </c>
      <c r="B69" s="50" t="s">
        <v>104</v>
      </c>
      <c r="C69" s="50" t="s">
        <v>117</v>
      </c>
      <c r="D69" s="88" t="s">
        <v>453</v>
      </c>
      <c r="E69" s="50" t="s">
        <v>103</v>
      </c>
      <c r="F69" s="238">
        <f>F70</f>
        <v>716600</v>
      </c>
      <c r="G69" s="6"/>
      <c r="H69" s="6"/>
    </row>
    <row r="70" spans="1:8" ht="25.5" customHeight="1">
      <c r="A70" s="43" t="s">
        <v>454</v>
      </c>
      <c r="B70" s="50" t="s">
        <v>104</v>
      </c>
      <c r="C70" s="50" t="s">
        <v>117</v>
      </c>
      <c r="D70" s="88" t="s">
        <v>264</v>
      </c>
      <c r="E70" s="50" t="s">
        <v>103</v>
      </c>
      <c r="F70" s="238">
        <f>F71+F75</f>
        <v>716600</v>
      </c>
      <c r="G70" s="6"/>
      <c r="H70" s="6"/>
    </row>
    <row r="71" spans="1:8" ht="35.25" customHeight="1">
      <c r="A71" s="43" t="s">
        <v>190</v>
      </c>
      <c r="B71" s="50" t="s">
        <v>104</v>
      </c>
      <c r="C71" s="50" t="s">
        <v>117</v>
      </c>
      <c r="D71" s="88" t="s">
        <v>264</v>
      </c>
      <c r="E71" s="50" t="s">
        <v>189</v>
      </c>
      <c r="F71" s="238">
        <f>F72</f>
        <v>655400</v>
      </c>
      <c r="G71" s="6"/>
      <c r="H71" s="6"/>
    </row>
    <row r="72" spans="1:8" ht="14.25" customHeight="1">
      <c r="A72" s="43" t="s">
        <v>191</v>
      </c>
      <c r="B72" s="50" t="s">
        <v>104</v>
      </c>
      <c r="C72" s="50" t="s">
        <v>117</v>
      </c>
      <c r="D72" s="88" t="s">
        <v>264</v>
      </c>
      <c r="E72" s="50" t="s">
        <v>188</v>
      </c>
      <c r="F72" s="238">
        <f>F73+F74</f>
        <v>655400</v>
      </c>
      <c r="G72" s="6"/>
      <c r="H72" s="6"/>
    </row>
    <row r="73" spans="1:8" ht="15.75" customHeight="1">
      <c r="A73" s="43" t="s">
        <v>467</v>
      </c>
      <c r="B73" s="50" t="s">
        <v>104</v>
      </c>
      <c r="C73" s="50" t="s">
        <v>117</v>
      </c>
      <c r="D73" s="88" t="s">
        <v>264</v>
      </c>
      <c r="E73" s="50" t="s">
        <v>24</v>
      </c>
      <c r="F73" s="238">
        <v>503379.41</v>
      </c>
      <c r="G73" s="6"/>
      <c r="H73" s="6"/>
    </row>
    <row r="74" spans="1:8" ht="24.75" customHeight="1">
      <c r="A74" s="43" t="s">
        <v>176</v>
      </c>
      <c r="B74" s="50" t="s">
        <v>104</v>
      </c>
      <c r="C74" s="50" t="s">
        <v>117</v>
      </c>
      <c r="D74" s="88" t="s">
        <v>264</v>
      </c>
      <c r="E74" s="50" t="s">
        <v>192</v>
      </c>
      <c r="F74" s="238">
        <v>152020.59</v>
      </c>
      <c r="G74" s="6"/>
      <c r="H74" s="6"/>
    </row>
    <row r="75" spans="1:8" ht="19.5" customHeight="1">
      <c r="A75" s="159" t="s">
        <v>181</v>
      </c>
      <c r="B75" s="50" t="s">
        <v>104</v>
      </c>
      <c r="C75" s="50" t="s">
        <v>117</v>
      </c>
      <c r="D75" s="88" t="s">
        <v>264</v>
      </c>
      <c r="E75" s="50" t="s">
        <v>105</v>
      </c>
      <c r="F75" s="238">
        <f>F76</f>
        <v>61200</v>
      </c>
      <c r="G75" s="6"/>
      <c r="H75" s="6"/>
    </row>
    <row r="76" spans="1:8" ht="24.75" customHeight="1">
      <c r="A76" s="159" t="s">
        <v>178</v>
      </c>
      <c r="B76" s="50" t="s">
        <v>104</v>
      </c>
      <c r="C76" s="50" t="s">
        <v>117</v>
      </c>
      <c r="D76" s="88" t="s">
        <v>264</v>
      </c>
      <c r="E76" s="50" t="s">
        <v>177</v>
      </c>
      <c r="F76" s="238">
        <f>F77</f>
        <v>61200</v>
      </c>
      <c r="G76" s="6"/>
      <c r="H76" s="6"/>
    </row>
    <row r="77" spans="1:8" ht="15" customHeight="1">
      <c r="A77" s="159" t="s">
        <v>463</v>
      </c>
      <c r="B77" s="50" t="s">
        <v>104</v>
      </c>
      <c r="C77" s="50" t="s">
        <v>117</v>
      </c>
      <c r="D77" s="88" t="s">
        <v>264</v>
      </c>
      <c r="E77" s="50" t="s">
        <v>26</v>
      </c>
      <c r="F77" s="238">
        <v>61200</v>
      </c>
      <c r="G77" s="6"/>
      <c r="H77" s="6"/>
    </row>
    <row r="78" spans="1:8" ht="16.5" customHeight="1">
      <c r="A78" s="82" t="s">
        <v>139</v>
      </c>
      <c r="B78" s="72" t="s">
        <v>117</v>
      </c>
      <c r="C78" s="72" t="s">
        <v>102</v>
      </c>
      <c r="D78" s="72" t="s">
        <v>147</v>
      </c>
      <c r="E78" s="72" t="s">
        <v>103</v>
      </c>
      <c r="F78" s="203">
        <f aca="true" t="shared" si="0" ref="F78:F84">F79</f>
        <v>25000</v>
      </c>
      <c r="G78" s="6"/>
      <c r="H78" s="6"/>
    </row>
    <row r="79" spans="1:8" ht="25.5" customHeight="1">
      <c r="A79" s="82" t="s">
        <v>468</v>
      </c>
      <c r="B79" s="50" t="s">
        <v>117</v>
      </c>
      <c r="C79" s="50" t="s">
        <v>116</v>
      </c>
      <c r="D79" s="50" t="s">
        <v>147</v>
      </c>
      <c r="E79" s="50" t="s">
        <v>103</v>
      </c>
      <c r="F79" s="238">
        <f t="shared" si="0"/>
        <v>25000</v>
      </c>
      <c r="G79" s="6"/>
      <c r="H79" s="6"/>
    </row>
    <row r="80" spans="1:8" ht="14.25" customHeight="1">
      <c r="A80" s="86" t="s">
        <v>35</v>
      </c>
      <c r="B80" s="50" t="s">
        <v>117</v>
      </c>
      <c r="C80" s="50" t="s">
        <v>116</v>
      </c>
      <c r="D80" s="88" t="s">
        <v>149</v>
      </c>
      <c r="E80" s="50" t="s">
        <v>103</v>
      </c>
      <c r="F80" s="238">
        <f t="shared" si="0"/>
        <v>25000</v>
      </c>
      <c r="G80" s="6"/>
      <c r="H80" s="6"/>
    </row>
    <row r="81" spans="1:8" ht="15.75" customHeight="1">
      <c r="A81" s="43" t="s">
        <v>37</v>
      </c>
      <c r="B81" s="50" t="s">
        <v>117</v>
      </c>
      <c r="C81" s="50" t="s">
        <v>116</v>
      </c>
      <c r="D81" s="88" t="s">
        <v>148</v>
      </c>
      <c r="E81" s="50" t="s">
        <v>103</v>
      </c>
      <c r="F81" s="238">
        <f t="shared" si="0"/>
        <v>25000</v>
      </c>
      <c r="G81" s="6"/>
      <c r="H81" s="6"/>
    </row>
    <row r="82" spans="1:8" ht="25.5" customHeight="1">
      <c r="A82" s="43" t="s">
        <v>3</v>
      </c>
      <c r="B82" s="50" t="s">
        <v>117</v>
      </c>
      <c r="C82" s="50" t="s">
        <v>116</v>
      </c>
      <c r="D82" s="88" t="s">
        <v>150</v>
      </c>
      <c r="E82" s="50" t="s">
        <v>103</v>
      </c>
      <c r="F82" s="238">
        <f>F83</f>
        <v>25000</v>
      </c>
      <c r="G82" s="6"/>
      <c r="H82" s="6"/>
    </row>
    <row r="83" spans="1:8" ht="17.25" customHeight="1">
      <c r="A83" s="43" t="s">
        <v>181</v>
      </c>
      <c r="B83" s="50" t="s">
        <v>117</v>
      </c>
      <c r="C83" s="50" t="s">
        <v>116</v>
      </c>
      <c r="D83" s="88" t="s">
        <v>154</v>
      </c>
      <c r="E83" s="50" t="s">
        <v>105</v>
      </c>
      <c r="F83" s="238">
        <f t="shared" si="0"/>
        <v>25000</v>
      </c>
      <c r="G83" s="6"/>
      <c r="H83" s="6"/>
    </row>
    <row r="84" spans="1:8" ht="26.25" customHeight="1">
      <c r="A84" s="43" t="s">
        <v>178</v>
      </c>
      <c r="B84" s="50" t="s">
        <v>117</v>
      </c>
      <c r="C84" s="50" t="s">
        <v>116</v>
      </c>
      <c r="D84" s="88" t="s">
        <v>154</v>
      </c>
      <c r="E84" s="50" t="s">
        <v>177</v>
      </c>
      <c r="F84" s="238">
        <f t="shared" si="0"/>
        <v>25000</v>
      </c>
      <c r="G84" s="6"/>
      <c r="H84" s="6"/>
    </row>
    <row r="85" spans="1:8" s="181" customFormat="1" ht="15" customHeight="1">
      <c r="A85" s="178" t="s">
        <v>463</v>
      </c>
      <c r="B85" s="179" t="s">
        <v>117</v>
      </c>
      <c r="C85" s="179" t="s">
        <v>116</v>
      </c>
      <c r="D85" s="180" t="s">
        <v>154</v>
      </c>
      <c r="E85" s="179" t="s">
        <v>26</v>
      </c>
      <c r="F85" s="239">
        <v>25000</v>
      </c>
      <c r="G85" s="177"/>
      <c r="H85" s="177"/>
    </row>
    <row r="86" spans="1:8" ht="15">
      <c r="A86" s="86" t="s">
        <v>33</v>
      </c>
      <c r="B86" s="72" t="s">
        <v>106</v>
      </c>
      <c r="C86" s="72" t="s">
        <v>102</v>
      </c>
      <c r="D86" s="72" t="s">
        <v>147</v>
      </c>
      <c r="E86" s="72" t="s">
        <v>103</v>
      </c>
      <c r="F86" s="203">
        <f>F87+F99</f>
        <v>22034832.09</v>
      </c>
      <c r="G86" s="6"/>
      <c r="H86" s="6"/>
    </row>
    <row r="87" spans="1:8" ht="15">
      <c r="A87" s="59" t="s">
        <v>52</v>
      </c>
      <c r="B87" s="78" t="s">
        <v>106</v>
      </c>
      <c r="C87" s="78" t="s">
        <v>20</v>
      </c>
      <c r="D87" s="78" t="s">
        <v>147</v>
      </c>
      <c r="E87" s="78" t="s">
        <v>103</v>
      </c>
      <c r="F87" s="203">
        <f>F88+F95</f>
        <v>21834832.09</v>
      </c>
      <c r="G87" s="6"/>
      <c r="H87" s="6"/>
    </row>
    <row r="88" spans="1:8" ht="16.5" customHeight="1">
      <c r="A88" s="86" t="s">
        <v>6</v>
      </c>
      <c r="B88" s="50" t="s">
        <v>106</v>
      </c>
      <c r="C88" s="50" t="s">
        <v>20</v>
      </c>
      <c r="D88" s="88" t="s">
        <v>415</v>
      </c>
      <c r="E88" s="50" t="s">
        <v>103</v>
      </c>
      <c r="F88" s="238">
        <f aca="true" t="shared" si="1" ref="F88:F93">F89</f>
        <v>13038632.09</v>
      </c>
      <c r="G88" s="6"/>
      <c r="H88" s="6"/>
    </row>
    <row r="89" spans="1:8" ht="36.75" customHeight="1">
      <c r="A89" s="43" t="s">
        <v>500</v>
      </c>
      <c r="B89" s="50" t="s">
        <v>106</v>
      </c>
      <c r="C89" s="50" t="s">
        <v>20</v>
      </c>
      <c r="D89" s="88" t="s">
        <v>418</v>
      </c>
      <c r="E89" s="50" t="s">
        <v>103</v>
      </c>
      <c r="F89" s="238">
        <f t="shared" si="1"/>
        <v>13038632.09</v>
      </c>
      <c r="G89" s="6"/>
      <c r="H89" s="6"/>
    </row>
    <row r="90" spans="1:8" ht="58.5" customHeight="1">
      <c r="A90" s="160" t="s">
        <v>501</v>
      </c>
      <c r="B90" s="50" t="s">
        <v>106</v>
      </c>
      <c r="C90" s="50" t="s">
        <v>20</v>
      </c>
      <c r="D90" s="88" t="s">
        <v>418</v>
      </c>
      <c r="E90" s="50" t="s">
        <v>103</v>
      </c>
      <c r="F90" s="238">
        <f t="shared" si="1"/>
        <v>13038632.09</v>
      </c>
      <c r="G90" s="6"/>
      <c r="H90" s="6"/>
    </row>
    <row r="91" spans="1:8" ht="27.75" customHeight="1">
      <c r="A91" s="185" t="s">
        <v>499</v>
      </c>
      <c r="B91" s="50" t="s">
        <v>106</v>
      </c>
      <c r="C91" s="50" t="s">
        <v>20</v>
      </c>
      <c r="D91" s="88" t="s">
        <v>418</v>
      </c>
      <c r="E91" s="50" t="s">
        <v>103</v>
      </c>
      <c r="F91" s="238">
        <f t="shared" si="1"/>
        <v>13038632.09</v>
      </c>
      <c r="G91" s="6"/>
      <c r="H91" s="6"/>
    </row>
    <row r="92" spans="1:8" ht="17.25" customHeight="1">
      <c r="A92" s="43" t="s">
        <v>181</v>
      </c>
      <c r="B92" s="50" t="s">
        <v>106</v>
      </c>
      <c r="C92" s="50" t="s">
        <v>20</v>
      </c>
      <c r="D92" s="88" t="s">
        <v>419</v>
      </c>
      <c r="E92" s="50" t="s">
        <v>105</v>
      </c>
      <c r="F92" s="238">
        <f t="shared" si="1"/>
        <v>13038632.09</v>
      </c>
      <c r="G92" s="6"/>
      <c r="H92" s="6"/>
    </row>
    <row r="93" spans="1:8" s="181" customFormat="1" ht="24" customHeight="1">
      <c r="A93" s="178" t="s">
        <v>178</v>
      </c>
      <c r="B93" s="179" t="s">
        <v>106</v>
      </c>
      <c r="C93" s="179" t="s">
        <v>20</v>
      </c>
      <c r="D93" s="180" t="s">
        <v>419</v>
      </c>
      <c r="E93" s="179" t="s">
        <v>177</v>
      </c>
      <c r="F93" s="239">
        <f t="shared" si="1"/>
        <v>13038632.09</v>
      </c>
      <c r="G93" s="177"/>
      <c r="H93" s="177"/>
    </row>
    <row r="94" spans="1:8" s="181" customFormat="1" ht="18.75" customHeight="1">
      <c r="A94" s="178" t="s">
        <v>463</v>
      </c>
      <c r="B94" s="179" t="s">
        <v>106</v>
      </c>
      <c r="C94" s="179" t="s">
        <v>20</v>
      </c>
      <c r="D94" s="180" t="s">
        <v>419</v>
      </c>
      <c r="E94" s="179" t="s">
        <v>26</v>
      </c>
      <c r="F94" s="239">
        <f>13566432.09-527800</f>
        <v>13038632.09</v>
      </c>
      <c r="G94" s="177"/>
      <c r="H94" s="177"/>
    </row>
    <row r="95" spans="1:8" ht="28.5" customHeight="1">
      <c r="A95" s="82" t="s">
        <v>479</v>
      </c>
      <c r="B95" s="72" t="s">
        <v>106</v>
      </c>
      <c r="C95" s="72" t="s">
        <v>20</v>
      </c>
      <c r="D95" s="87" t="s">
        <v>483</v>
      </c>
      <c r="E95" s="72" t="s">
        <v>103</v>
      </c>
      <c r="F95" s="203">
        <f>F96</f>
        <v>8796200</v>
      </c>
      <c r="G95" s="6"/>
      <c r="H95" s="6"/>
    </row>
    <row r="96" spans="1:8" ht="18.75" customHeight="1">
      <c r="A96" s="160" t="s">
        <v>502</v>
      </c>
      <c r="B96" s="50" t="s">
        <v>106</v>
      </c>
      <c r="C96" s="50" t="s">
        <v>20</v>
      </c>
      <c r="D96" s="88" t="s">
        <v>483</v>
      </c>
      <c r="E96" s="50" t="s">
        <v>505</v>
      </c>
      <c r="F96" s="238">
        <f>F97</f>
        <v>8796200</v>
      </c>
      <c r="G96" s="6"/>
      <c r="H96" s="6"/>
    </row>
    <row r="97" spans="1:8" ht="15.75" customHeight="1">
      <c r="A97" s="160" t="s">
        <v>503</v>
      </c>
      <c r="B97" s="50" t="s">
        <v>106</v>
      </c>
      <c r="C97" s="50" t="s">
        <v>20</v>
      </c>
      <c r="D97" s="88" t="s">
        <v>483</v>
      </c>
      <c r="E97" s="50" t="s">
        <v>506</v>
      </c>
      <c r="F97" s="238">
        <f>F98</f>
        <v>8796200</v>
      </c>
      <c r="G97" s="6"/>
      <c r="H97" s="6"/>
    </row>
    <row r="98" spans="1:8" ht="23.25" customHeight="1">
      <c r="A98" s="160" t="s">
        <v>504</v>
      </c>
      <c r="B98" s="50" t="s">
        <v>106</v>
      </c>
      <c r="C98" s="50" t="s">
        <v>20</v>
      </c>
      <c r="D98" s="88" t="s">
        <v>483</v>
      </c>
      <c r="E98" s="50" t="s">
        <v>507</v>
      </c>
      <c r="F98" s="238">
        <f>8268400+527800</f>
        <v>8796200</v>
      </c>
      <c r="G98" s="6"/>
      <c r="H98" s="6"/>
    </row>
    <row r="99" spans="1:8" ht="15">
      <c r="A99" s="86" t="s">
        <v>34</v>
      </c>
      <c r="B99" s="72" t="s">
        <v>106</v>
      </c>
      <c r="C99" s="72" t="s">
        <v>131</v>
      </c>
      <c r="D99" s="72" t="s">
        <v>147</v>
      </c>
      <c r="E99" s="72" t="s">
        <v>103</v>
      </c>
      <c r="F99" s="203">
        <f aca="true" t="shared" si="2" ref="F99:F104">F100</f>
        <v>200000</v>
      </c>
      <c r="G99" s="6"/>
      <c r="H99" s="6"/>
    </row>
    <row r="100" spans="1:8" ht="13.5" customHeight="1">
      <c r="A100" s="86" t="s">
        <v>35</v>
      </c>
      <c r="B100" s="50" t="s">
        <v>106</v>
      </c>
      <c r="C100" s="50" t="s">
        <v>131</v>
      </c>
      <c r="D100" s="88" t="s">
        <v>149</v>
      </c>
      <c r="E100" s="50" t="s">
        <v>103</v>
      </c>
      <c r="F100" s="238">
        <f t="shared" si="2"/>
        <v>200000</v>
      </c>
      <c r="G100" s="6"/>
      <c r="H100" s="6"/>
    </row>
    <row r="101" spans="1:8" ht="15" customHeight="1">
      <c r="A101" s="43" t="s">
        <v>37</v>
      </c>
      <c r="B101" s="50" t="s">
        <v>106</v>
      </c>
      <c r="C101" s="50" t="s">
        <v>131</v>
      </c>
      <c r="D101" s="88" t="s">
        <v>148</v>
      </c>
      <c r="E101" s="50" t="s">
        <v>103</v>
      </c>
      <c r="F101" s="238">
        <f t="shared" si="2"/>
        <v>200000</v>
      </c>
      <c r="G101" s="6"/>
      <c r="H101" s="6"/>
    </row>
    <row r="102" spans="1:8" ht="15">
      <c r="A102" s="92" t="s">
        <v>133</v>
      </c>
      <c r="B102" s="50" t="s">
        <v>106</v>
      </c>
      <c r="C102" s="50" t="s">
        <v>131</v>
      </c>
      <c r="D102" s="49" t="s">
        <v>155</v>
      </c>
      <c r="E102" s="50" t="s">
        <v>103</v>
      </c>
      <c r="F102" s="238">
        <f t="shared" si="2"/>
        <v>200000</v>
      </c>
      <c r="G102" s="6"/>
      <c r="H102" s="6"/>
    </row>
    <row r="103" spans="1:8" ht="15">
      <c r="A103" s="43" t="s">
        <v>181</v>
      </c>
      <c r="B103" s="50" t="s">
        <v>106</v>
      </c>
      <c r="C103" s="50" t="s">
        <v>131</v>
      </c>
      <c r="D103" s="49" t="s">
        <v>155</v>
      </c>
      <c r="E103" s="50" t="s">
        <v>105</v>
      </c>
      <c r="F103" s="238">
        <f t="shared" si="2"/>
        <v>200000</v>
      </c>
      <c r="G103" s="6"/>
      <c r="H103" s="6"/>
    </row>
    <row r="104" spans="1:8" ht="24">
      <c r="A104" s="43" t="s">
        <v>178</v>
      </c>
      <c r="B104" s="50" t="s">
        <v>106</v>
      </c>
      <c r="C104" s="50" t="s">
        <v>131</v>
      </c>
      <c r="D104" s="49" t="s">
        <v>155</v>
      </c>
      <c r="E104" s="50" t="s">
        <v>177</v>
      </c>
      <c r="F104" s="238">
        <f t="shared" si="2"/>
        <v>200000</v>
      </c>
      <c r="G104" s="6"/>
      <c r="H104" s="6"/>
    </row>
    <row r="105" spans="1:10" s="181" customFormat="1" ht="15">
      <c r="A105" s="178" t="s">
        <v>463</v>
      </c>
      <c r="B105" s="179" t="s">
        <v>106</v>
      </c>
      <c r="C105" s="179" t="s">
        <v>131</v>
      </c>
      <c r="D105" s="162" t="s">
        <v>155</v>
      </c>
      <c r="E105" s="179" t="s">
        <v>26</v>
      </c>
      <c r="F105" s="239">
        <v>200000</v>
      </c>
      <c r="G105" s="177"/>
      <c r="H105" s="177"/>
      <c r="J105" s="182"/>
    </row>
    <row r="106" spans="1:8" ht="15">
      <c r="A106" s="93" t="s">
        <v>111</v>
      </c>
      <c r="B106" s="78" t="s">
        <v>84</v>
      </c>
      <c r="C106" s="78" t="s">
        <v>102</v>
      </c>
      <c r="D106" s="72" t="s">
        <v>147</v>
      </c>
      <c r="E106" s="78" t="s">
        <v>103</v>
      </c>
      <c r="F106" s="240">
        <f>F107+F119+F126</f>
        <v>4804800</v>
      </c>
      <c r="G106" s="6"/>
      <c r="H106" s="6"/>
    </row>
    <row r="107" spans="1:8" ht="15">
      <c r="A107" s="93" t="s">
        <v>81</v>
      </c>
      <c r="B107" s="78" t="s">
        <v>84</v>
      </c>
      <c r="C107" s="78" t="s">
        <v>83</v>
      </c>
      <c r="D107" s="78" t="s">
        <v>147</v>
      </c>
      <c r="E107" s="78" t="s">
        <v>103</v>
      </c>
      <c r="F107" s="240">
        <f>F108</f>
        <v>243700</v>
      </c>
      <c r="G107" s="6"/>
      <c r="H107" s="6"/>
    </row>
    <row r="108" spans="1:8" ht="14.25" customHeight="1">
      <c r="A108" s="86" t="s">
        <v>35</v>
      </c>
      <c r="B108" s="50" t="s">
        <v>84</v>
      </c>
      <c r="C108" s="50" t="s">
        <v>83</v>
      </c>
      <c r="D108" s="88" t="s">
        <v>149</v>
      </c>
      <c r="E108" s="81" t="s">
        <v>103</v>
      </c>
      <c r="F108" s="241">
        <f>F109</f>
        <v>243700</v>
      </c>
      <c r="G108" s="6"/>
      <c r="H108" s="6"/>
    </row>
    <row r="109" spans="1:8" ht="13.5" customHeight="1">
      <c r="A109" s="43" t="s">
        <v>37</v>
      </c>
      <c r="B109" s="50" t="s">
        <v>84</v>
      </c>
      <c r="C109" s="50" t="s">
        <v>83</v>
      </c>
      <c r="D109" s="88" t="s">
        <v>148</v>
      </c>
      <c r="E109" s="81" t="s">
        <v>103</v>
      </c>
      <c r="F109" s="241">
        <f>F114+F110</f>
        <v>243700</v>
      </c>
      <c r="G109" s="6"/>
      <c r="H109" s="6"/>
    </row>
    <row r="110" spans="1:8" ht="14.25" customHeight="1">
      <c r="A110" s="90" t="s">
        <v>318</v>
      </c>
      <c r="B110" s="81" t="s">
        <v>84</v>
      </c>
      <c r="C110" s="81" t="s">
        <v>83</v>
      </c>
      <c r="D110" s="88" t="s">
        <v>317</v>
      </c>
      <c r="E110" s="50" t="s">
        <v>103</v>
      </c>
      <c r="F110" s="241">
        <f>F111</f>
        <v>43700</v>
      </c>
      <c r="G110" s="6"/>
      <c r="H110" s="6"/>
    </row>
    <row r="111" spans="1:8" ht="15">
      <c r="A111" s="90" t="s">
        <v>181</v>
      </c>
      <c r="B111" s="81" t="s">
        <v>84</v>
      </c>
      <c r="C111" s="81" t="s">
        <v>83</v>
      </c>
      <c r="D111" s="88" t="s">
        <v>317</v>
      </c>
      <c r="E111" s="50" t="s">
        <v>105</v>
      </c>
      <c r="F111" s="241">
        <f>F112</f>
        <v>43700</v>
      </c>
      <c r="G111" s="6"/>
      <c r="H111" s="6"/>
    </row>
    <row r="112" spans="1:8" ht="24">
      <c r="A112" s="90" t="s">
        <v>178</v>
      </c>
      <c r="B112" s="81" t="s">
        <v>84</v>
      </c>
      <c r="C112" s="81" t="s">
        <v>83</v>
      </c>
      <c r="D112" s="88" t="s">
        <v>317</v>
      </c>
      <c r="E112" s="50" t="s">
        <v>177</v>
      </c>
      <c r="F112" s="241">
        <f>F113</f>
        <v>43700</v>
      </c>
      <c r="G112" s="6"/>
      <c r="H112" s="6"/>
    </row>
    <row r="113" spans="1:8" ht="15">
      <c r="A113" s="43" t="s">
        <v>463</v>
      </c>
      <c r="B113" s="81" t="s">
        <v>84</v>
      </c>
      <c r="C113" s="81" t="s">
        <v>83</v>
      </c>
      <c r="D113" s="88" t="s">
        <v>317</v>
      </c>
      <c r="E113" s="50" t="s">
        <v>26</v>
      </c>
      <c r="F113" s="241">
        <v>43700</v>
      </c>
      <c r="G113" s="6"/>
      <c r="H113" s="6"/>
    </row>
    <row r="114" spans="1:8" ht="15">
      <c r="A114" s="160" t="s">
        <v>410</v>
      </c>
      <c r="B114" s="81" t="s">
        <v>84</v>
      </c>
      <c r="C114" s="81" t="s">
        <v>83</v>
      </c>
      <c r="D114" s="88" t="s">
        <v>411</v>
      </c>
      <c r="E114" s="50" t="s">
        <v>103</v>
      </c>
      <c r="F114" s="241">
        <f>F115</f>
        <v>200000</v>
      </c>
      <c r="G114" s="6"/>
      <c r="H114" s="6"/>
    </row>
    <row r="115" spans="1:8" ht="15">
      <c r="A115" s="160" t="s">
        <v>181</v>
      </c>
      <c r="B115" s="81" t="s">
        <v>84</v>
      </c>
      <c r="C115" s="81" t="s">
        <v>83</v>
      </c>
      <c r="D115" s="88" t="s">
        <v>411</v>
      </c>
      <c r="E115" s="50" t="s">
        <v>105</v>
      </c>
      <c r="F115" s="241">
        <f>F116</f>
        <v>200000</v>
      </c>
      <c r="G115" s="6"/>
      <c r="H115" s="6"/>
    </row>
    <row r="116" spans="1:8" ht="24">
      <c r="A116" s="160" t="s">
        <v>178</v>
      </c>
      <c r="B116" s="81" t="s">
        <v>84</v>
      </c>
      <c r="C116" s="81" t="s">
        <v>83</v>
      </c>
      <c r="D116" s="88" t="s">
        <v>411</v>
      </c>
      <c r="E116" s="50" t="s">
        <v>177</v>
      </c>
      <c r="F116" s="241">
        <f>F117+F118</f>
        <v>200000</v>
      </c>
      <c r="G116" s="6"/>
      <c r="H116" s="6"/>
    </row>
    <row r="117" spans="1:8" ht="14.25" customHeight="1">
      <c r="A117" s="160" t="s">
        <v>463</v>
      </c>
      <c r="B117" s="81" t="s">
        <v>84</v>
      </c>
      <c r="C117" s="81" t="s">
        <v>83</v>
      </c>
      <c r="D117" s="88" t="s">
        <v>411</v>
      </c>
      <c r="E117" s="50" t="s">
        <v>26</v>
      </c>
      <c r="F117" s="241">
        <v>20000</v>
      </c>
      <c r="G117" s="177"/>
      <c r="H117" s="6"/>
    </row>
    <row r="118" spans="1:8" ht="14.25" customHeight="1">
      <c r="A118" s="160" t="s">
        <v>460</v>
      </c>
      <c r="B118" s="81" t="s">
        <v>84</v>
      </c>
      <c r="C118" s="81" t="s">
        <v>83</v>
      </c>
      <c r="D118" s="88" t="s">
        <v>411</v>
      </c>
      <c r="E118" s="50" t="s">
        <v>459</v>
      </c>
      <c r="F118" s="241">
        <v>180000</v>
      </c>
      <c r="G118" s="177"/>
      <c r="H118" s="6"/>
    </row>
    <row r="119" spans="1:8" ht="15">
      <c r="A119" s="59" t="s">
        <v>82</v>
      </c>
      <c r="B119" s="72" t="s">
        <v>84</v>
      </c>
      <c r="C119" s="72" t="s">
        <v>104</v>
      </c>
      <c r="D119" s="78" t="s">
        <v>147</v>
      </c>
      <c r="E119" s="78" t="s">
        <v>103</v>
      </c>
      <c r="F119" s="203">
        <f aca="true" t="shared" si="3" ref="F119:F124">F120</f>
        <v>30000</v>
      </c>
      <c r="G119" s="6"/>
      <c r="H119" s="6"/>
    </row>
    <row r="120" spans="1:8" ht="14.25" customHeight="1">
      <c r="A120" s="86" t="s">
        <v>35</v>
      </c>
      <c r="B120" s="50" t="s">
        <v>84</v>
      </c>
      <c r="C120" s="50" t="s">
        <v>104</v>
      </c>
      <c r="D120" s="88" t="s">
        <v>149</v>
      </c>
      <c r="E120" s="81" t="s">
        <v>103</v>
      </c>
      <c r="F120" s="238">
        <f t="shared" si="3"/>
        <v>30000</v>
      </c>
      <c r="G120" s="6"/>
      <c r="H120" s="6"/>
    </row>
    <row r="121" spans="1:8" ht="17.25" customHeight="1">
      <c r="A121" s="43" t="s">
        <v>37</v>
      </c>
      <c r="B121" s="50" t="s">
        <v>84</v>
      </c>
      <c r="C121" s="50" t="s">
        <v>104</v>
      </c>
      <c r="D121" s="88" t="s">
        <v>148</v>
      </c>
      <c r="E121" s="81" t="s">
        <v>103</v>
      </c>
      <c r="F121" s="238">
        <f t="shared" si="3"/>
        <v>30000</v>
      </c>
      <c r="G121" s="6"/>
      <c r="H121" s="6"/>
    </row>
    <row r="122" spans="1:8" ht="15">
      <c r="A122" s="92" t="s">
        <v>133</v>
      </c>
      <c r="B122" s="50" t="s">
        <v>84</v>
      </c>
      <c r="C122" s="50" t="s">
        <v>104</v>
      </c>
      <c r="D122" s="49" t="s">
        <v>155</v>
      </c>
      <c r="E122" s="81" t="s">
        <v>103</v>
      </c>
      <c r="F122" s="238">
        <f t="shared" si="3"/>
        <v>30000</v>
      </c>
      <c r="G122" s="6"/>
      <c r="H122" s="6"/>
    </row>
    <row r="123" spans="1:8" ht="15">
      <c r="A123" s="43" t="s">
        <v>181</v>
      </c>
      <c r="B123" s="50" t="s">
        <v>84</v>
      </c>
      <c r="C123" s="50" t="s">
        <v>104</v>
      </c>
      <c r="D123" s="49" t="s">
        <v>155</v>
      </c>
      <c r="E123" s="81" t="s">
        <v>105</v>
      </c>
      <c r="F123" s="238">
        <f t="shared" si="3"/>
        <v>30000</v>
      </c>
      <c r="G123" s="6"/>
      <c r="H123" s="6"/>
    </row>
    <row r="124" spans="1:8" ht="24">
      <c r="A124" s="43" t="s">
        <v>178</v>
      </c>
      <c r="B124" s="50" t="s">
        <v>84</v>
      </c>
      <c r="C124" s="50" t="s">
        <v>104</v>
      </c>
      <c r="D124" s="49" t="s">
        <v>155</v>
      </c>
      <c r="E124" s="81" t="s">
        <v>177</v>
      </c>
      <c r="F124" s="238">
        <f t="shared" si="3"/>
        <v>30000</v>
      </c>
      <c r="G124" s="6"/>
      <c r="H124" s="6"/>
    </row>
    <row r="125" spans="1:8" ht="15">
      <c r="A125" s="43" t="s">
        <v>463</v>
      </c>
      <c r="B125" s="81" t="s">
        <v>84</v>
      </c>
      <c r="C125" s="81" t="s">
        <v>104</v>
      </c>
      <c r="D125" s="49" t="s">
        <v>155</v>
      </c>
      <c r="E125" s="50" t="s">
        <v>26</v>
      </c>
      <c r="F125" s="238">
        <v>30000</v>
      </c>
      <c r="G125" s="6"/>
      <c r="H125" s="6"/>
    </row>
    <row r="126" spans="1:8" ht="15">
      <c r="A126" s="86" t="s">
        <v>112</v>
      </c>
      <c r="B126" s="72" t="s">
        <v>84</v>
      </c>
      <c r="C126" s="72" t="s">
        <v>117</v>
      </c>
      <c r="D126" s="72" t="s">
        <v>147</v>
      </c>
      <c r="E126" s="72" t="s">
        <v>103</v>
      </c>
      <c r="F126" s="203">
        <f>F127</f>
        <v>4531100</v>
      </c>
      <c r="G126" s="6"/>
      <c r="H126" s="6"/>
    </row>
    <row r="127" spans="1:8" ht="14.25" customHeight="1">
      <c r="A127" s="86" t="s">
        <v>35</v>
      </c>
      <c r="B127" s="50" t="s">
        <v>84</v>
      </c>
      <c r="C127" s="50" t="s">
        <v>117</v>
      </c>
      <c r="D127" s="88" t="s">
        <v>149</v>
      </c>
      <c r="E127" s="50" t="s">
        <v>103</v>
      </c>
      <c r="F127" s="238">
        <f>F128+F144</f>
        <v>4531100</v>
      </c>
      <c r="G127" s="6"/>
      <c r="H127" s="6"/>
    </row>
    <row r="128" spans="1:8" ht="16.5" customHeight="1">
      <c r="A128" s="43" t="s">
        <v>37</v>
      </c>
      <c r="B128" s="50" t="s">
        <v>84</v>
      </c>
      <c r="C128" s="50" t="s">
        <v>117</v>
      </c>
      <c r="D128" s="88" t="s">
        <v>148</v>
      </c>
      <c r="E128" s="50" t="s">
        <v>103</v>
      </c>
      <c r="F128" s="238">
        <f>F129</f>
        <v>2590000</v>
      </c>
      <c r="G128" s="6"/>
      <c r="H128" s="6"/>
    </row>
    <row r="129" spans="1:8" ht="17.25" customHeight="1">
      <c r="A129" s="90" t="s">
        <v>143</v>
      </c>
      <c r="B129" s="50" t="s">
        <v>84</v>
      </c>
      <c r="C129" s="50" t="s">
        <v>117</v>
      </c>
      <c r="D129" s="88" t="s">
        <v>150</v>
      </c>
      <c r="E129" s="50" t="s">
        <v>103</v>
      </c>
      <c r="F129" s="238">
        <f>F130</f>
        <v>2590000</v>
      </c>
      <c r="G129" s="6"/>
      <c r="H129" s="6"/>
    </row>
    <row r="130" spans="1:8" ht="14.25" customHeight="1">
      <c r="A130" s="90" t="s">
        <v>8</v>
      </c>
      <c r="B130" s="50" t="s">
        <v>84</v>
      </c>
      <c r="C130" s="50" t="s">
        <v>117</v>
      </c>
      <c r="D130" s="88" t="s">
        <v>156</v>
      </c>
      <c r="E130" s="50" t="s">
        <v>103</v>
      </c>
      <c r="F130" s="238">
        <f>F131+F136+F140</f>
        <v>2590000</v>
      </c>
      <c r="G130" s="6"/>
      <c r="H130" s="6"/>
    </row>
    <row r="131" spans="1:8" ht="16.5" customHeight="1">
      <c r="A131" s="86" t="s">
        <v>114</v>
      </c>
      <c r="B131" s="50" t="s">
        <v>84</v>
      </c>
      <c r="C131" s="50" t="s">
        <v>117</v>
      </c>
      <c r="D131" s="88" t="s">
        <v>157</v>
      </c>
      <c r="E131" s="50" t="s">
        <v>103</v>
      </c>
      <c r="F131" s="238">
        <f>F132</f>
        <v>1700000</v>
      </c>
      <c r="G131" s="6"/>
      <c r="H131" s="6"/>
    </row>
    <row r="132" spans="1:8" ht="15" customHeight="1">
      <c r="A132" s="43" t="s">
        <v>181</v>
      </c>
      <c r="B132" s="50" t="s">
        <v>84</v>
      </c>
      <c r="C132" s="50" t="s">
        <v>117</v>
      </c>
      <c r="D132" s="88" t="s">
        <v>157</v>
      </c>
      <c r="E132" s="50" t="s">
        <v>105</v>
      </c>
      <c r="F132" s="238">
        <f>F133</f>
        <v>1700000</v>
      </c>
      <c r="G132" s="6"/>
      <c r="H132" s="6"/>
    </row>
    <row r="133" spans="1:8" ht="28.5" customHeight="1">
      <c r="A133" s="43" t="s">
        <v>178</v>
      </c>
      <c r="B133" s="50" t="s">
        <v>84</v>
      </c>
      <c r="C133" s="50" t="s">
        <v>117</v>
      </c>
      <c r="D133" s="88" t="s">
        <v>157</v>
      </c>
      <c r="E133" s="50" t="s">
        <v>177</v>
      </c>
      <c r="F133" s="238">
        <f>F134+F135</f>
        <v>1700000</v>
      </c>
      <c r="G133" s="6"/>
      <c r="H133" s="6"/>
    </row>
    <row r="134" spans="1:8" s="181" customFormat="1" ht="14.25" customHeight="1">
      <c r="A134" s="178" t="s">
        <v>463</v>
      </c>
      <c r="B134" s="179" t="s">
        <v>84</v>
      </c>
      <c r="C134" s="179" t="s">
        <v>117</v>
      </c>
      <c r="D134" s="180" t="s">
        <v>157</v>
      </c>
      <c r="E134" s="179" t="s">
        <v>26</v>
      </c>
      <c r="F134" s="239">
        <v>100000</v>
      </c>
      <c r="G134" s="177"/>
      <c r="H134" s="177"/>
    </row>
    <row r="135" spans="1:8" s="181" customFormat="1" ht="14.25" customHeight="1">
      <c r="A135" s="178" t="s">
        <v>460</v>
      </c>
      <c r="B135" s="179" t="s">
        <v>84</v>
      </c>
      <c r="C135" s="179" t="s">
        <v>117</v>
      </c>
      <c r="D135" s="180" t="s">
        <v>157</v>
      </c>
      <c r="E135" s="179" t="s">
        <v>459</v>
      </c>
      <c r="F135" s="239">
        <v>1600000</v>
      </c>
      <c r="G135" s="177"/>
      <c r="H135" s="177"/>
    </row>
    <row r="136" spans="1:8" ht="18.75" customHeight="1">
      <c r="A136" s="161" t="s">
        <v>412</v>
      </c>
      <c r="B136" s="50" t="s">
        <v>84</v>
      </c>
      <c r="C136" s="50" t="s">
        <v>117</v>
      </c>
      <c r="D136" s="88" t="s">
        <v>413</v>
      </c>
      <c r="E136" s="50" t="s">
        <v>103</v>
      </c>
      <c r="F136" s="238">
        <f>F137</f>
        <v>690000</v>
      </c>
      <c r="G136" s="6"/>
      <c r="H136" s="6"/>
    </row>
    <row r="137" spans="1:8" ht="17.25" customHeight="1">
      <c r="A137" s="160" t="s">
        <v>181</v>
      </c>
      <c r="B137" s="50" t="s">
        <v>84</v>
      </c>
      <c r="C137" s="50" t="s">
        <v>117</v>
      </c>
      <c r="D137" s="88" t="s">
        <v>413</v>
      </c>
      <c r="E137" s="50" t="s">
        <v>105</v>
      </c>
      <c r="F137" s="238">
        <f>F138</f>
        <v>690000</v>
      </c>
      <c r="G137" s="6"/>
      <c r="H137" s="6"/>
    </row>
    <row r="138" spans="1:8" ht="23.25" customHeight="1">
      <c r="A138" s="160" t="s">
        <v>178</v>
      </c>
      <c r="B138" s="50" t="s">
        <v>84</v>
      </c>
      <c r="C138" s="50" t="s">
        <v>117</v>
      </c>
      <c r="D138" s="88" t="s">
        <v>413</v>
      </c>
      <c r="E138" s="50" t="s">
        <v>177</v>
      </c>
      <c r="F138" s="238">
        <f>F139</f>
        <v>690000</v>
      </c>
      <c r="G138" s="6"/>
      <c r="H138" s="6"/>
    </row>
    <row r="139" spans="1:8" ht="15" customHeight="1">
      <c r="A139" s="43" t="s">
        <v>463</v>
      </c>
      <c r="B139" s="50" t="s">
        <v>84</v>
      </c>
      <c r="C139" s="50" t="s">
        <v>117</v>
      </c>
      <c r="D139" s="88" t="s">
        <v>413</v>
      </c>
      <c r="E139" s="50" t="s">
        <v>26</v>
      </c>
      <c r="F139" s="238">
        <v>690000</v>
      </c>
      <c r="G139" s="6"/>
      <c r="H139" s="6"/>
    </row>
    <row r="140" spans="1:8" ht="15" customHeight="1">
      <c r="A140" s="86" t="s">
        <v>113</v>
      </c>
      <c r="B140" s="50" t="s">
        <v>84</v>
      </c>
      <c r="C140" s="50" t="s">
        <v>117</v>
      </c>
      <c r="D140" s="49" t="s">
        <v>158</v>
      </c>
      <c r="E140" s="50" t="s">
        <v>103</v>
      </c>
      <c r="F140" s="238">
        <f>F141</f>
        <v>200000</v>
      </c>
      <c r="G140" s="6"/>
      <c r="H140" s="6"/>
    </row>
    <row r="141" spans="1:8" ht="18" customHeight="1">
      <c r="A141" s="43" t="s">
        <v>181</v>
      </c>
      <c r="B141" s="50" t="s">
        <v>84</v>
      </c>
      <c r="C141" s="50" t="s">
        <v>117</v>
      </c>
      <c r="D141" s="49" t="s">
        <v>158</v>
      </c>
      <c r="E141" s="50" t="s">
        <v>105</v>
      </c>
      <c r="F141" s="238">
        <f>F142</f>
        <v>200000</v>
      </c>
      <c r="G141" s="6"/>
      <c r="H141" s="6"/>
    </row>
    <row r="142" spans="1:8" ht="24.75" customHeight="1">
      <c r="A142" s="43" t="s">
        <v>178</v>
      </c>
      <c r="B142" s="50" t="s">
        <v>84</v>
      </c>
      <c r="C142" s="50" t="s">
        <v>117</v>
      </c>
      <c r="D142" s="49" t="s">
        <v>158</v>
      </c>
      <c r="E142" s="50" t="s">
        <v>177</v>
      </c>
      <c r="F142" s="238">
        <f>F143</f>
        <v>200000</v>
      </c>
      <c r="G142" s="6"/>
      <c r="H142" s="6"/>
    </row>
    <row r="143" spans="1:8" ht="15.75" customHeight="1">
      <c r="A143" s="43" t="s">
        <v>466</v>
      </c>
      <c r="B143" s="50" t="s">
        <v>84</v>
      </c>
      <c r="C143" s="50" t="s">
        <v>117</v>
      </c>
      <c r="D143" s="49" t="s">
        <v>158</v>
      </c>
      <c r="E143" s="50" t="s">
        <v>26</v>
      </c>
      <c r="F143" s="238">
        <v>200000</v>
      </c>
      <c r="G143" s="177"/>
      <c r="H143" s="6"/>
    </row>
    <row r="144" spans="1:13" ht="25.5" customHeight="1">
      <c r="A144" s="255" t="s">
        <v>208</v>
      </c>
      <c r="B144" s="72" t="s">
        <v>84</v>
      </c>
      <c r="C144" s="72" t="s">
        <v>117</v>
      </c>
      <c r="D144" s="91" t="s">
        <v>320</v>
      </c>
      <c r="E144" s="72" t="s">
        <v>103</v>
      </c>
      <c r="F144" s="203">
        <f>F145</f>
        <v>1941100</v>
      </c>
      <c r="G144" s="6"/>
      <c r="H144" s="315"/>
      <c r="I144" s="315"/>
      <c r="J144" s="315"/>
      <c r="K144" s="315"/>
      <c r="L144" s="315"/>
      <c r="M144" s="315"/>
    </row>
    <row r="145" spans="1:13" ht="15.75" customHeight="1">
      <c r="A145" s="141" t="s">
        <v>321</v>
      </c>
      <c r="B145" s="50" t="s">
        <v>84</v>
      </c>
      <c r="C145" s="50" t="s">
        <v>117</v>
      </c>
      <c r="D145" s="49" t="s">
        <v>319</v>
      </c>
      <c r="E145" s="50" t="s">
        <v>103</v>
      </c>
      <c r="F145" s="238">
        <f>F146</f>
        <v>1941100</v>
      </c>
      <c r="G145" s="6"/>
      <c r="H145" s="6"/>
      <c r="K145" s="10"/>
      <c r="L145" s="173"/>
      <c r="M145" s="10"/>
    </row>
    <row r="146" spans="1:13" ht="27" customHeight="1">
      <c r="A146" s="141" t="s">
        <v>181</v>
      </c>
      <c r="B146" s="50" t="s">
        <v>84</v>
      </c>
      <c r="C146" s="50" t="s">
        <v>117</v>
      </c>
      <c r="D146" s="49" t="s">
        <v>319</v>
      </c>
      <c r="E146" s="50" t="s">
        <v>105</v>
      </c>
      <c r="F146" s="238">
        <f>F147</f>
        <v>1941100</v>
      </c>
      <c r="G146" s="6"/>
      <c r="H146" s="6"/>
      <c r="K146" s="173"/>
      <c r="L146" s="173"/>
      <c r="M146" s="173"/>
    </row>
    <row r="147" spans="1:13" ht="23.25" customHeight="1">
      <c r="A147" s="141" t="s">
        <v>178</v>
      </c>
      <c r="B147" s="50" t="s">
        <v>84</v>
      </c>
      <c r="C147" s="50" t="s">
        <v>117</v>
      </c>
      <c r="D147" s="49" t="s">
        <v>319</v>
      </c>
      <c r="E147" s="50" t="s">
        <v>177</v>
      </c>
      <c r="F147" s="238">
        <f>F148</f>
        <v>1941100</v>
      </c>
      <c r="G147" s="6"/>
      <c r="H147" s="6"/>
      <c r="K147" s="174"/>
      <c r="L147" s="10"/>
      <c r="M147" s="174"/>
    </row>
    <row r="148" spans="1:13" ht="14.25" customHeight="1">
      <c r="A148" s="141" t="s">
        <v>466</v>
      </c>
      <c r="B148" s="50" t="s">
        <v>84</v>
      </c>
      <c r="C148" s="50" t="s">
        <v>117</v>
      </c>
      <c r="D148" s="49" t="s">
        <v>319</v>
      </c>
      <c r="E148" s="50" t="s">
        <v>26</v>
      </c>
      <c r="F148" s="238">
        <f>1941100</f>
        <v>1941100</v>
      </c>
      <c r="G148" s="6"/>
      <c r="H148" s="6"/>
      <c r="K148" s="174"/>
      <c r="L148" s="10"/>
      <c r="M148" s="174"/>
    </row>
    <row r="149" spans="1:13" ht="14.25" customHeight="1">
      <c r="A149" s="86" t="s">
        <v>59</v>
      </c>
      <c r="B149" s="72" t="s">
        <v>132</v>
      </c>
      <c r="C149" s="72" t="s">
        <v>102</v>
      </c>
      <c r="D149" s="87" t="s">
        <v>147</v>
      </c>
      <c r="E149" s="72" t="s">
        <v>103</v>
      </c>
      <c r="F149" s="203">
        <f>F150</f>
        <v>20542683.85</v>
      </c>
      <c r="G149" s="6"/>
      <c r="H149" s="6"/>
      <c r="K149" s="174"/>
      <c r="L149" s="10"/>
      <c r="M149" s="174"/>
    </row>
    <row r="150" spans="1:13" ht="14.25" customHeight="1">
      <c r="A150" s="86" t="s">
        <v>265</v>
      </c>
      <c r="B150" s="50" t="s">
        <v>132</v>
      </c>
      <c r="C150" s="50" t="s">
        <v>83</v>
      </c>
      <c r="D150" s="88" t="s">
        <v>147</v>
      </c>
      <c r="E150" s="50" t="s">
        <v>103</v>
      </c>
      <c r="F150" s="238">
        <f>F151</f>
        <v>20542683.85</v>
      </c>
      <c r="G150" s="6"/>
      <c r="H150" s="6"/>
      <c r="K150" s="174"/>
      <c r="L150" s="10"/>
      <c r="M150" s="174"/>
    </row>
    <row r="151" spans="1:13" ht="14.25" customHeight="1">
      <c r="A151" s="86" t="s">
        <v>35</v>
      </c>
      <c r="B151" s="50" t="s">
        <v>132</v>
      </c>
      <c r="C151" s="50" t="s">
        <v>83</v>
      </c>
      <c r="D151" s="88" t="s">
        <v>149</v>
      </c>
      <c r="E151" s="50" t="s">
        <v>103</v>
      </c>
      <c r="F151" s="238">
        <f>F152</f>
        <v>20542683.85</v>
      </c>
      <c r="G151" s="6"/>
      <c r="H151" s="6"/>
      <c r="K151" s="174"/>
      <c r="L151" s="10"/>
      <c r="M151" s="174"/>
    </row>
    <row r="152" spans="1:13" ht="14.25" customHeight="1">
      <c r="A152" s="43" t="s">
        <v>37</v>
      </c>
      <c r="B152" s="50" t="s">
        <v>132</v>
      </c>
      <c r="C152" s="50" t="s">
        <v>83</v>
      </c>
      <c r="D152" s="88" t="s">
        <v>148</v>
      </c>
      <c r="E152" s="50" t="s">
        <v>103</v>
      </c>
      <c r="F152" s="238">
        <f>F153</f>
        <v>20542683.85</v>
      </c>
      <c r="G152" s="6"/>
      <c r="H152" s="6"/>
      <c r="K152" s="174"/>
      <c r="L152" s="10"/>
      <c r="M152" s="174"/>
    </row>
    <row r="153" spans="1:13" ht="25.5" customHeight="1">
      <c r="A153" s="43" t="s">
        <v>451</v>
      </c>
      <c r="B153" s="50" t="s">
        <v>132</v>
      </c>
      <c r="C153" s="50" t="s">
        <v>83</v>
      </c>
      <c r="D153" s="88" t="s">
        <v>159</v>
      </c>
      <c r="E153" s="50" t="s">
        <v>103</v>
      </c>
      <c r="F153" s="238">
        <f>F154+F158+F162</f>
        <v>20542683.85</v>
      </c>
      <c r="G153" s="6"/>
      <c r="H153" s="6"/>
      <c r="K153" s="175"/>
      <c r="L153" s="176"/>
      <c r="M153" s="175"/>
    </row>
    <row r="154" spans="1:13" ht="38.25" customHeight="1">
      <c r="A154" s="43" t="s">
        <v>267</v>
      </c>
      <c r="B154" s="50" t="s">
        <v>132</v>
      </c>
      <c r="C154" s="50" t="s">
        <v>83</v>
      </c>
      <c r="D154" s="88" t="s">
        <v>159</v>
      </c>
      <c r="E154" s="50" t="s">
        <v>189</v>
      </c>
      <c r="F154" s="238">
        <f>F155</f>
        <v>16883898.27</v>
      </c>
      <c r="G154" s="6"/>
      <c r="H154" s="314"/>
      <c r="I154" s="314"/>
      <c r="K154" s="139"/>
      <c r="M154" s="139"/>
    </row>
    <row r="155" spans="1:13" ht="15.75" customHeight="1">
      <c r="A155" s="43" t="s">
        <v>268</v>
      </c>
      <c r="B155" s="50" t="s">
        <v>132</v>
      </c>
      <c r="C155" s="50" t="s">
        <v>83</v>
      </c>
      <c r="D155" s="50" t="s">
        <v>159</v>
      </c>
      <c r="E155" s="50" t="s">
        <v>269</v>
      </c>
      <c r="F155" s="238">
        <f>F156+F157</f>
        <v>16883898.27</v>
      </c>
      <c r="G155" s="6"/>
      <c r="H155" s="6"/>
      <c r="K155" s="171"/>
      <c r="L155" s="171"/>
      <c r="M155" s="171"/>
    </row>
    <row r="156" spans="1:13" ht="16.5" customHeight="1">
      <c r="A156" s="43" t="s">
        <v>462</v>
      </c>
      <c r="B156" s="50" t="s">
        <v>132</v>
      </c>
      <c r="C156" s="50" t="s">
        <v>83</v>
      </c>
      <c r="D156" s="50" t="s">
        <v>159</v>
      </c>
      <c r="E156" s="50" t="s">
        <v>271</v>
      </c>
      <c r="F156" s="238">
        <v>12967663.8</v>
      </c>
      <c r="G156" s="6"/>
      <c r="H156" s="314"/>
      <c r="I156" s="314"/>
      <c r="K156" s="172"/>
      <c r="M156" s="139"/>
    </row>
    <row r="157" spans="1:13" ht="23.25" customHeight="1">
      <c r="A157" s="43" t="s">
        <v>285</v>
      </c>
      <c r="B157" s="50" t="s">
        <v>132</v>
      </c>
      <c r="C157" s="50" t="s">
        <v>83</v>
      </c>
      <c r="D157" s="50" t="s">
        <v>159</v>
      </c>
      <c r="E157" s="50" t="s">
        <v>272</v>
      </c>
      <c r="F157" s="238">
        <v>3916234.47</v>
      </c>
      <c r="G157" s="6"/>
      <c r="H157" s="6"/>
      <c r="K157" s="171"/>
      <c r="L157" s="171"/>
      <c r="M157" s="171"/>
    </row>
    <row r="158" spans="1:8" ht="15.75" customHeight="1">
      <c r="A158" s="43" t="s">
        <v>181</v>
      </c>
      <c r="B158" s="50" t="s">
        <v>132</v>
      </c>
      <c r="C158" s="50" t="s">
        <v>83</v>
      </c>
      <c r="D158" s="49" t="s">
        <v>159</v>
      </c>
      <c r="E158" s="50" t="s">
        <v>105</v>
      </c>
      <c r="F158" s="238">
        <f>F159</f>
        <v>3648785.58</v>
      </c>
      <c r="G158" s="6"/>
      <c r="H158" s="6"/>
    </row>
    <row r="159" spans="1:8" ht="23.25" customHeight="1">
      <c r="A159" s="43" t="s">
        <v>178</v>
      </c>
      <c r="B159" s="50" t="s">
        <v>132</v>
      </c>
      <c r="C159" s="50" t="s">
        <v>83</v>
      </c>
      <c r="D159" s="49" t="s">
        <v>159</v>
      </c>
      <c r="E159" s="50" t="s">
        <v>177</v>
      </c>
      <c r="F159" s="238">
        <f>F160+F161</f>
        <v>3648785.58</v>
      </c>
      <c r="G159" s="6"/>
      <c r="H159" s="6"/>
    </row>
    <row r="160" spans="1:8" ht="15" customHeight="1">
      <c r="A160" s="43" t="s">
        <v>463</v>
      </c>
      <c r="B160" s="50" t="s">
        <v>132</v>
      </c>
      <c r="C160" s="50" t="s">
        <v>83</v>
      </c>
      <c r="D160" s="49" t="s">
        <v>159</v>
      </c>
      <c r="E160" s="50" t="s">
        <v>26</v>
      </c>
      <c r="F160" s="238">
        <v>250000</v>
      </c>
      <c r="G160" s="177"/>
      <c r="H160" s="6"/>
    </row>
    <row r="161" spans="1:8" s="181" customFormat="1" ht="15" customHeight="1">
      <c r="A161" s="178" t="s">
        <v>460</v>
      </c>
      <c r="B161" s="179" t="s">
        <v>132</v>
      </c>
      <c r="C161" s="179" t="s">
        <v>83</v>
      </c>
      <c r="D161" s="162" t="s">
        <v>159</v>
      </c>
      <c r="E161" s="179" t="s">
        <v>459</v>
      </c>
      <c r="F161" s="239">
        <v>3398785.58</v>
      </c>
      <c r="G161" s="177"/>
      <c r="H161" s="177"/>
    </row>
    <row r="162" spans="1:8" ht="14.25" customHeight="1">
      <c r="A162" s="43" t="s">
        <v>179</v>
      </c>
      <c r="B162" s="50" t="s">
        <v>132</v>
      </c>
      <c r="C162" s="50" t="s">
        <v>83</v>
      </c>
      <c r="D162" s="49" t="s">
        <v>159</v>
      </c>
      <c r="E162" s="50" t="s">
        <v>180</v>
      </c>
      <c r="F162" s="238">
        <f>F165+F163</f>
        <v>10000</v>
      </c>
      <c r="G162" s="6"/>
      <c r="H162" s="6"/>
    </row>
    <row r="163" spans="1:8" ht="14.25" customHeight="1">
      <c r="A163" s="160" t="s">
        <v>183</v>
      </c>
      <c r="B163" s="50" t="s">
        <v>132</v>
      </c>
      <c r="C163" s="50" t="s">
        <v>83</v>
      </c>
      <c r="D163" s="49" t="s">
        <v>159</v>
      </c>
      <c r="E163" s="50" t="s">
        <v>182</v>
      </c>
      <c r="F163" s="238">
        <f>F164</f>
        <v>0</v>
      </c>
      <c r="G163" s="6"/>
      <c r="H163" s="6"/>
    </row>
    <row r="164" spans="1:8" ht="24.75" customHeight="1">
      <c r="A164" s="160" t="s">
        <v>464</v>
      </c>
      <c r="B164" s="50" t="s">
        <v>132</v>
      </c>
      <c r="C164" s="50" t="s">
        <v>83</v>
      </c>
      <c r="D164" s="49" t="s">
        <v>159</v>
      </c>
      <c r="E164" s="50" t="s">
        <v>7</v>
      </c>
      <c r="F164" s="238">
        <v>0</v>
      </c>
      <c r="G164" s="6"/>
      <c r="H164" s="6"/>
    </row>
    <row r="165" spans="1:8" ht="16.5" customHeight="1">
      <c r="A165" s="43" t="s">
        <v>311</v>
      </c>
      <c r="B165" s="50" t="s">
        <v>132</v>
      </c>
      <c r="C165" s="50" t="s">
        <v>83</v>
      </c>
      <c r="D165" s="49" t="s">
        <v>159</v>
      </c>
      <c r="E165" s="50" t="s">
        <v>310</v>
      </c>
      <c r="F165" s="238">
        <f>F166+F167</f>
        <v>10000</v>
      </c>
      <c r="G165" s="6"/>
      <c r="H165" s="6"/>
    </row>
    <row r="166" spans="1:8" ht="15.75" customHeight="1">
      <c r="A166" s="43" t="s">
        <v>195</v>
      </c>
      <c r="B166" s="50" t="s">
        <v>132</v>
      </c>
      <c r="C166" s="50" t="s">
        <v>83</v>
      </c>
      <c r="D166" s="49" t="s">
        <v>159</v>
      </c>
      <c r="E166" s="50" t="s">
        <v>193</v>
      </c>
      <c r="F166" s="238">
        <v>8000</v>
      </c>
      <c r="G166" s="6"/>
      <c r="H166" s="6"/>
    </row>
    <row r="167" spans="1:8" ht="16.5" customHeight="1">
      <c r="A167" s="43" t="s">
        <v>196</v>
      </c>
      <c r="B167" s="50" t="s">
        <v>132</v>
      </c>
      <c r="C167" s="50" t="s">
        <v>83</v>
      </c>
      <c r="D167" s="49" t="s">
        <v>159</v>
      </c>
      <c r="E167" s="50" t="s">
        <v>194</v>
      </c>
      <c r="F167" s="238">
        <v>2000</v>
      </c>
      <c r="G167" s="6"/>
      <c r="H167" s="6"/>
    </row>
    <row r="168" spans="1:6" ht="12.75">
      <c r="A168" s="86" t="s">
        <v>115</v>
      </c>
      <c r="B168" s="72" t="s">
        <v>116</v>
      </c>
      <c r="C168" s="72" t="s">
        <v>102</v>
      </c>
      <c r="D168" s="72" t="s">
        <v>147</v>
      </c>
      <c r="E168" s="72" t="s">
        <v>103</v>
      </c>
      <c r="F168" s="203">
        <f aca="true" t="shared" si="4" ref="F168:F174">F169</f>
        <v>304008</v>
      </c>
    </row>
    <row r="169" spans="1:6" ht="15" customHeight="1">
      <c r="A169" s="86" t="s">
        <v>32</v>
      </c>
      <c r="B169" s="50" t="s">
        <v>116</v>
      </c>
      <c r="C169" s="50" t="s">
        <v>83</v>
      </c>
      <c r="D169" s="50" t="s">
        <v>147</v>
      </c>
      <c r="E169" s="50" t="s">
        <v>103</v>
      </c>
      <c r="F169" s="238">
        <f t="shared" si="4"/>
        <v>304008</v>
      </c>
    </row>
    <row r="170" spans="1:6" ht="14.25" customHeight="1">
      <c r="A170" s="86" t="s">
        <v>35</v>
      </c>
      <c r="B170" s="50" t="s">
        <v>116</v>
      </c>
      <c r="C170" s="50" t="s">
        <v>83</v>
      </c>
      <c r="D170" s="88" t="s">
        <v>149</v>
      </c>
      <c r="E170" s="50" t="s">
        <v>103</v>
      </c>
      <c r="F170" s="238">
        <f t="shared" si="4"/>
        <v>304008</v>
      </c>
    </row>
    <row r="171" spans="1:6" ht="15" customHeight="1">
      <c r="A171" s="43" t="s">
        <v>37</v>
      </c>
      <c r="B171" s="50" t="s">
        <v>116</v>
      </c>
      <c r="C171" s="50" t="s">
        <v>83</v>
      </c>
      <c r="D171" s="88" t="s">
        <v>148</v>
      </c>
      <c r="E171" s="50" t="s">
        <v>103</v>
      </c>
      <c r="F171" s="238">
        <f>F172</f>
        <v>304008</v>
      </c>
    </row>
    <row r="172" spans="1:6" ht="13.5" customHeight="1">
      <c r="A172" s="90" t="s">
        <v>134</v>
      </c>
      <c r="B172" s="50" t="s">
        <v>116</v>
      </c>
      <c r="C172" s="50" t="s">
        <v>83</v>
      </c>
      <c r="D172" s="49" t="s">
        <v>160</v>
      </c>
      <c r="E172" s="50" t="s">
        <v>103</v>
      </c>
      <c r="F172" s="238">
        <f t="shared" si="4"/>
        <v>304008</v>
      </c>
    </row>
    <row r="173" spans="1:6" ht="12.75">
      <c r="A173" s="160" t="s">
        <v>186</v>
      </c>
      <c r="B173" s="50" t="s">
        <v>116</v>
      </c>
      <c r="C173" s="50" t="s">
        <v>83</v>
      </c>
      <c r="D173" s="49" t="s">
        <v>160</v>
      </c>
      <c r="E173" s="50" t="s">
        <v>107</v>
      </c>
      <c r="F173" s="238">
        <f t="shared" si="4"/>
        <v>304008</v>
      </c>
    </row>
    <row r="174" spans="1:6" ht="12.75">
      <c r="A174" s="160" t="s">
        <v>187</v>
      </c>
      <c r="B174" s="50" t="s">
        <v>116</v>
      </c>
      <c r="C174" s="50" t="s">
        <v>83</v>
      </c>
      <c r="D174" s="49" t="s">
        <v>160</v>
      </c>
      <c r="E174" s="50" t="s">
        <v>108</v>
      </c>
      <c r="F174" s="238">
        <f t="shared" si="4"/>
        <v>304008</v>
      </c>
    </row>
    <row r="175" spans="1:6" ht="12.75">
      <c r="A175" s="160" t="s">
        <v>74</v>
      </c>
      <c r="B175" s="50" t="s">
        <v>116</v>
      </c>
      <c r="C175" s="50" t="s">
        <v>83</v>
      </c>
      <c r="D175" s="49" t="s">
        <v>160</v>
      </c>
      <c r="E175" s="50" t="s">
        <v>75</v>
      </c>
      <c r="F175" s="238">
        <v>304008</v>
      </c>
    </row>
    <row r="176" spans="1:6" ht="14.25" customHeight="1">
      <c r="A176" s="86" t="s">
        <v>450</v>
      </c>
      <c r="B176" s="72" t="s">
        <v>63</v>
      </c>
      <c r="C176" s="72" t="s">
        <v>102</v>
      </c>
      <c r="D176" s="72" t="s">
        <v>147</v>
      </c>
      <c r="E176" s="72" t="s">
        <v>103</v>
      </c>
      <c r="F176" s="203">
        <f aca="true" t="shared" si="5" ref="F176:F181">F177</f>
        <v>50000</v>
      </c>
    </row>
    <row r="177" spans="1:6" ht="14.25" customHeight="1">
      <c r="A177" s="86" t="s">
        <v>476</v>
      </c>
      <c r="B177" s="50" t="s">
        <v>63</v>
      </c>
      <c r="C177" s="50" t="s">
        <v>83</v>
      </c>
      <c r="D177" s="50" t="s">
        <v>147</v>
      </c>
      <c r="E177" s="50" t="s">
        <v>103</v>
      </c>
      <c r="F177" s="238">
        <f t="shared" si="5"/>
        <v>50000</v>
      </c>
    </row>
    <row r="178" spans="1:6" ht="14.25" customHeight="1">
      <c r="A178" s="86" t="s">
        <v>35</v>
      </c>
      <c r="B178" s="50" t="s">
        <v>63</v>
      </c>
      <c r="C178" s="50" t="s">
        <v>83</v>
      </c>
      <c r="D178" s="50" t="s">
        <v>149</v>
      </c>
      <c r="E178" s="50" t="s">
        <v>103</v>
      </c>
      <c r="F178" s="238">
        <f t="shared" si="5"/>
        <v>50000</v>
      </c>
    </row>
    <row r="179" spans="1:6" ht="15.75" customHeight="1">
      <c r="A179" s="43" t="s">
        <v>37</v>
      </c>
      <c r="B179" s="50" t="s">
        <v>63</v>
      </c>
      <c r="C179" s="50" t="s">
        <v>83</v>
      </c>
      <c r="D179" s="50" t="s">
        <v>148</v>
      </c>
      <c r="E179" s="50" t="s">
        <v>103</v>
      </c>
      <c r="F179" s="238">
        <f>F180</f>
        <v>50000</v>
      </c>
    </row>
    <row r="180" spans="1:6" ht="15" customHeight="1">
      <c r="A180" s="43" t="s">
        <v>353</v>
      </c>
      <c r="B180" s="50" t="s">
        <v>63</v>
      </c>
      <c r="C180" s="50" t="s">
        <v>83</v>
      </c>
      <c r="D180" s="50" t="s">
        <v>286</v>
      </c>
      <c r="E180" s="50" t="s">
        <v>103</v>
      </c>
      <c r="F180" s="238">
        <f t="shared" si="5"/>
        <v>50000</v>
      </c>
    </row>
    <row r="181" spans="1:6" ht="13.5" customHeight="1">
      <c r="A181" s="143" t="s">
        <v>354</v>
      </c>
      <c r="B181" s="50" t="s">
        <v>63</v>
      </c>
      <c r="C181" s="50" t="s">
        <v>83</v>
      </c>
      <c r="D181" s="50" t="s">
        <v>286</v>
      </c>
      <c r="E181" s="50" t="s">
        <v>287</v>
      </c>
      <c r="F181" s="238">
        <f t="shared" si="5"/>
        <v>50000</v>
      </c>
    </row>
    <row r="182" spans="1:6" ht="12.75" customHeight="1">
      <c r="A182" s="143" t="s">
        <v>353</v>
      </c>
      <c r="B182" s="50" t="s">
        <v>63</v>
      </c>
      <c r="C182" s="50" t="s">
        <v>83</v>
      </c>
      <c r="D182" s="50" t="s">
        <v>286</v>
      </c>
      <c r="E182" s="50" t="s">
        <v>288</v>
      </c>
      <c r="F182" s="238">
        <v>50000</v>
      </c>
    </row>
    <row r="183" spans="1:6" ht="15.75" customHeight="1">
      <c r="A183" s="86" t="s">
        <v>273</v>
      </c>
      <c r="B183" s="72" t="s">
        <v>130</v>
      </c>
      <c r="C183" s="72" t="s">
        <v>102</v>
      </c>
      <c r="D183" s="72" t="s">
        <v>147</v>
      </c>
      <c r="E183" s="72" t="s">
        <v>103</v>
      </c>
      <c r="F183" s="203">
        <f aca="true" t="shared" si="6" ref="F183:F188">F184</f>
        <v>406991.71</v>
      </c>
    </row>
    <row r="184" spans="1:6" ht="15" customHeight="1">
      <c r="A184" s="86" t="s">
        <v>16</v>
      </c>
      <c r="B184" s="50" t="s">
        <v>130</v>
      </c>
      <c r="C184" s="50" t="s">
        <v>117</v>
      </c>
      <c r="D184" s="50" t="s">
        <v>147</v>
      </c>
      <c r="E184" s="50" t="s">
        <v>103</v>
      </c>
      <c r="F184" s="238">
        <f t="shared" si="6"/>
        <v>406991.71</v>
      </c>
    </row>
    <row r="185" spans="1:6" ht="13.5" customHeight="1">
      <c r="A185" s="43" t="s">
        <v>274</v>
      </c>
      <c r="B185" s="50" t="s">
        <v>130</v>
      </c>
      <c r="C185" s="50" t="s">
        <v>117</v>
      </c>
      <c r="D185" s="88" t="s">
        <v>149</v>
      </c>
      <c r="E185" s="50" t="s">
        <v>103</v>
      </c>
      <c r="F185" s="238">
        <f t="shared" si="6"/>
        <v>406991.71</v>
      </c>
    </row>
    <row r="186" spans="1:6" ht="15.75" customHeight="1">
      <c r="A186" s="43" t="s">
        <v>275</v>
      </c>
      <c r="B186" s="50" t="s">
        <v>130</v>
      </c>
      <c r="C186" s="50" t="s">
        <v>117</v>
      </c>
      <c r="D186" s="88" t="s">
        <v>148</v>
      </c>
      <c r="E186" s="50" t="s">
        <v>103</v>
      </c>
      <c r="F186" s="238">
        <f t="shared" si="6"/>
        <v>406991.71</v>
      </c>
    </row>
    <row r="187" spans="1:6" ht="14.25" customHeight="1">
      <c r="A187" s="60" t="s">
        <v>17</v>
      </c>
      <c r="B187" s="50" t="s">
        <v>130</v>
      </c>
      <c r="C187" s="50" t="s">
        <v>117</v>
      </c>
      <c r="D187" s="88" t="s">
        <v>161</v>
      </c>
      <c r="E187" s="50" t="s">
        <v>103</v>
      </c>
      <c r="F187" s="238">
        <f t="shared" si="6"/>
        <v>406991.71</v>
      </c>
    </row>
    <row r="188" spans="1:6" ht="14.25" customHeight="1">
      <c r="A188" s="60" t="s">
        <v>184</v>
      </c>
      <c r="B188" s="50" t="s">
        <v>130</v>
      </c>
      <c r="C188" s="50" t="s">
        <v>117</v>
      </c>
      <c r="D188" s="88" t="s">
        <v>161</v>
      </c>
      <c r="E188" s="50" t="s">
        <v>185</v>
      </c>
      <c r="F188" s="238">
        <f t="shared" si="6"/>
        <v>406991.71</v>
      </c>
    </row>
    <row r="189" spans="1:6" ht="14.25" customHeight="1">
      <c r="A189" s="60" t="s">
        <v>17</v>
      </c>
      <c r="B189" s="50" t="s">
        <v>130</v>
      </c>
      <c r="C189" s="50" t="s">
        <v>117</v>
      </c>
      <c r="D189" s="49" t="s">
        <v>161</v>
      </c>
      <c r="E189" s="50" t="s">
        <v>29</v>
      </c>
      <c r="F189" s="238">
        <f>25839.48+10589.95+24992.28+345570</f>
        <v>406991.71</v>
      </c>
    </row>
    <row r="190" spans="1:6" ht="12.75">
      <c r="A190" s="133"/>
      <c r="B190" s="133"/>
      <c r="C190" s="133"/>
      <c r="D190" s="133"/>
      <c r="E190" s="133"/>
      <c r="F190" s="134"/>
    </row>
    <row r="191" spans="1:6" ht="12.75">
      <c r="A191" s="133"/>
      <c r="B191" s="133"/>
      <c r="C191" s="133"/>
      <c r="D191" s="133"/>
      <c r="E191" s="133"/>
      <c r="F191" s="133"/>
    </row>
    <row r="192" spans="1:6" ht="12.75">
      <c r="A192" s="133"/>
      <c r="B192" s="133"/>
      <c r="C192" s="133"/>
      <c r="D192" s="133"/>
      <c r="E192" s="133"/>
      <c r="F192" s="133"/>
    </row>
    <row r="193" spans="1:6" ht="12.75">
      <c r="A193" s="133"/>
      <c r="B193" s="133"/>
      <c r="C193" s="133"/>
      <c r="D193" s="133"/>
      <c r="E193" s="133"/>
      <c r="F193" s="133"/>
    </row>
    <row r="194" spans="1:6" ht="12.75">
      <c r="A194" s="133"/>
      <c r="B194" s="133"/>
      <c r="C194" s="133"/>
      <c r="D194" s="133"/>
      <c r="E194" s="133"/>
      <c r="F194" s="133"/>
    </row>
    <row r="195" spans="1:6" ht="12.75">
      <c r="A195" s="133"/>
      <c r="B195" s="133"/>
      <c r="C195" s="133"/>
      <c r="D195" s="133"/>
      <c r="E195" s="133"/>
      <c r="F195" s="133"/>
    </row>
    <row r="196" spans="1:6" ht="12.75">
      <c r="A196" s="133"/>
      <c r="B196" s="133"/>
      <c r="C196" s="133"/>
      <c r="D196" s="133"/>
      <c r="E196" s="133"/>
      <c r="F196" s="133"/>
    </row>
    <row r="197" spans="1:6" ht="12.75">
      <c r="A197" s="133"/>
      <c r="B197" s="133"/>
      <c r="C197" s="133"/>
      <c r="D197" s="133"/>
      <c r="E197" s="133"/>
      <c r="F197" s="133"/>
    </row>
    <row r="198" spans="1:6" ht="12.75">
      <c r="A198" s="133"/>
      <c r="B198" s="133"/>
      <c r="C198" s="133"/>
      <c r="D198" s="133"/>
      <c r="E198" s="133"/>
      <c r="F198" s="133"/>
    </row>
    <row r="199" spans="1:6" ht="12.75">
      <c r="A199" s="133"/>
      <c r="B199" s="133"/>
      <c r="C199" s="133"/>
      <c r="D199" s="133"/>
      <c r="E199" s="133"/>
      <c r="F199" s="133"/>
    </row>
    <row r="200" spans="1:6" ht="12.75">
      <c r="A200" s="133"/>
      <c r="B200" s="133"/>
      <c r="C200" s="133"/>
      <c r="D200" s="133"/>
      <c r="E200" s="133"/>
      <c r="F200" s="133"/>
    </row>
    <row r="201" spans="1:6" ht="12.75">
      <c r="A201" s="133"/>
      <c r="B201" s="133"/>
      <c r="C201" s="133"/>
      <c r="D201" s="133"/>
      <c r="E201" s="133"/>
      <c r="F201" s="133"/>
    </row>
    <row r="202" spans="1:6" ht="12.75">
      <c r="A202" s="133"/>
      <c r="B202" s="133"/>
      <c r="C202" s="133"/>
      <c r="D202" s="133"/>
      <c r="E202" s="133"/>
      <c r="F202" s="133"/>
    </row>
    <row r="203" spans="1:6" ht="12.75">
      <c r="A203" s="133"/>
      <c r="B203" s="133"/>
      <c r="C203" s="133"/>
      <c r="D203" s="133"/>
      <c r="E203" s="133"/>
      <c r="F203" s="133"/>
    </row>
    <row r="204" spans="1:6" ht="12.75">
      <c r="A204" s="133"/>
      <c r="B204" s="133"/>
      <c r="C204" s="133"/>
      <c r="D204" s="133"/>
      <c r="E204" s="133"/>
      <c r="F204" s="133"/>
    </row>
    <row r="205" spans="1:6" ht="12.75">
      <c r="A205" s="133"/>
      <c r="B205" s="133"/>
      <c r="C205" s="133"/>
      <c r="D205" s="133"/>
      <c r="E205" s="133"/>
      <c r="F205" s="133"/>
    </row>
    <row r="206" spans="1:6" ht="12.75">
      <c r="A206" s="133"/>
      <c r="B206" s="133"/>
      <c r="C206" s="133"/>
      <c r="D206" s="133"/>
      <c r="E206" s="133"/>
      <c r="F206" s="133"/>
    </row>
    <row r="207" spans="1:6" ht="12.75">
      <c r="A207" s="133"/>
      <c r="B207" s="133"/>
      <c r="C207" s="133"/>
      <c r="D207" s="133"/>
      <c r="E207" s="133"/>
      <c r="F207" s="133"/>
    </row>
    <row r="208" spans="1:6" ht="12.75">
      <c r="A208" s="133"/>
      <c r="B208" s="133"/>
      <c r="C208" s="133"/>
      <c r="D208" s="133"/>
      <c r="E208" s="133"/>
      <c r="F208" s="133"/>
    </row>
    <row r="209" spans="1:6" ht="12.75">
      <c r="A209" s="133"/>
      <c r="B209" s="133"/>
      <c r="C209" s="133"/>
      <c r="D209" s="133"/>
      <c r="E209" s="133"/>
      <c r="F209" s="133"/>
    </row>
    <row r="210" spans="1:6" ht="12.75">
      <c r="A210" s="133"/>
      <c r="B210" s="133"/>
      <c r="C210" s="133"/>
      <c r="D210" s="133"/>
      <c r="E210" s="133"/>
      <c r="F210" s="133"/>
    </row>
    <row r="211" spans="1:6" ht="12.75">
      <c r="A211" s="133"/>
      <c r="B211" s="133"/>
      <c r="C211" s="133"/>
      <c r="D211" s="133"/>
      <c r="E211" s="133"/>
      <c r="F211" s="133"/>
    </row>
    <row r="212" spans="1:6" ht="12.75">
      <c r="A212" s="133"/>
      <c r="B212" s="133"/>
      <c r="C212" s="133"/>
      <c r="D212" s="133"/>
      <c r="E212" s="133"/>
      <c r="F212" s="133"/>
    </row>
    <row r="213" spans="1:6" ht="12.75">
      <c r="A213" s="133"/>
      <c r="B213" s="133"/>
      <c r="C213" s="133"/>
      <c r="D213" s="133"/>
      <c r="E213" s="133"/>
      <c r="F213" s="133"/>
    </row>
    <row r="214" spans="1:6" ht="12.75">
      <c r="A214" s="133"/>
      <c r="B214" s="133"/>
      <c r="C214" s="133"/>
      <c r="D214" s="133"/>
      <c r="E214" s="133"/>
      <c r="F214" s="133"/>
    </row>
    <row r="215" spans="1:6" ht="12.75">
      <c r="A215" s="133"/>
      <c r="B215" s="133"/>
      <c r="C215" s="133"/>
      <c r="D215" s="133"/>
      <c r="E215" s="133"/>
      <c r="F215" s="133"/>
    </row>
    <row r="216" spans="1:6" ht="12.75">
      <c r="A216" s="133"/>
      <c r="B216" s="133"/>
      <c r="C216" s="133"/>
      <c r="D216" s="133"/>
      <c r="E216" s="133"/>
      <c r="F216" s="133"/>
    </row>
    <row r="217" spans="1:6" ht="12.75">
      <c r="A217" s="133"/>
      <c r="B217" s="133"/>
      <c r="C217" s="133"/>
      <c r="D217" s="133"/>
      <c r="E217" s="133"/>
      <c r="F217" s="133"/>
    </row>
    <row r="218" spans="1:6" ht="12.75">
      <c r="A218" s="133"/>
      <c r="B218" s="133"/>
      <c r="C218" s="133"/>
      <c r="D218" s="133"/>
      <c r="E218" s="133"/>
      <c r="F218" s="133"/>
    </row>
    <row r="219" spans="1:6" ht="12.75">
      <c r="A219" s="133"/>
      <c r="B219" s="133"/>
      <c r="C219" s="133"/>
      <c r="D219" s="133"/>
      <c r="E219" s="133"/>
      <c r="F219" s="133"/>
    </row>
    <row r="220" spans="1:6" ht="12.75">
      <c r="A220" s="133"/>
      <c r="B220" s="133"/>
      <c r="C220" s="133"/>
      <c r="D220" s="133"/>
      <c r="E220" s="133"/>
      <c r="F220" s="133"/>
    </row>
    <row r="221" spans="1:6" ht="12.75">
      <c r="A221" s="133"/>
      <c r="B221" s="133"/>
      <c r="C221" s="133"/>
      <c r="D221" s="133"/>
      <c r="E221" s="133"/>
      <c r="F221" s="133"/>
    </row>
    <row r="222" spans="1:6" ht="12.75">
      <c r="A222" s="133"/>
      <c r="B222" s="133"/>
      <c r="C222" s="133"/>
      <c r="D222" s="133"/>
      <c r="E222" s="133"/>
      <c r="F222" s="133"/>
    </row>
    <row r="223" spans="1:6" ht="12.75">
      <c r="A223" s="133"/>
      <c r="B223" s="133"/>
      <c r="C223" s="133"/>
      <c r="D223" s="133"/>
      <c r="E223" s="133"/>
      <c r="F223" s="133"/>
    </row>
    <row r="224" spans="1:6" ht="12.75">
      <c r="A224" s="133"/>
      <c r="B224" s="133"/>
      <c r="C224" s="133"/>
      <c r="D224" s="133"/>
      <c r="E224" s="133"/>
      <c r="F224" s="133"/>
    </row>
    <row r="225" spans="1:6" ht="12.75">
      <c r="A225" s="133"/>
      <c r="B225" s="133"/>
      <c r="C225" s="133"/>
      <c r="D225" s="133"/>
      <c r="E225" s="133"/>
      <c r="F225" s="133"/>
    </row>
    <row r="226" spans="1:6" ht="12.75">
      <c r="A226" s="133"/>
      <c r="B226" s="133"/>
      <c r="C226" s="133"/>
      <c r="D226" s="133"/>
      <c r="E226" s="133"/>
      <c r="F226" s="133"/>
    </row>
    <row r="227" spans="1:6" ht="12.75">
      <c r="A227" s="133"/>
      <c r="B227" s="133"/>
      <c r="C227" s="133"/>
      <c r="D227" s="133"/>
      <c r="E227" s="133"/>
      <c r="F227" s="133"/>
    </row>
    <row r="228" spans="1:6" ht="12.75">
      <c r="A228" s="133"/>
      <c r="B228" s="133"/>
      <c r="C228" s="133"/>
      <c r="D228" s="133"/>
      <c r="E228" s="133"/>
      <c r="F228" s="133"/>
    </row>
    <row r="229" spans="1:6" ht="12.75">
      <c r="A229" s="133"/>
      <c r="B229" s="133"/>
      <c r="C229" s="133"/>
      <c r="D229" s="133"/>
      <c r="E229" s="133"/>
      <c r="F229" s="133"/>
    </row>
    <row r="230" spans="1:6" ht="12.75">
      <c r="A230" s="133"/>
      <c r="B230" s="133"/>
      <c r="C230" s="133"/>
      <c r="D230" s="133"/>
      <c r="E230" s="133"/>
      <c r="F230" s="133"/>
    </row>
    <row r="231" spans="1:6" ht="12.75">
      <c r="A231" s="133"/>
      <c r="B231" s="133"/>
      <c r="C231" s="133"/>
      <c r="D231" s="133"/>
      <c r="E231" s="133"/>
      <c r="F231" s="133"/>
    </row>
    <row r="232" spans="1:6" ht="12.75">
      <c r="A232" s="133"/>
      <c r="B232" s="133"/>
      <c r="C232" s="133"/>
      <c r="D232" s="133"/>
      <c r="E232" s="133"/>
      <c r="F232" s="133"/>
    </row>
    <row r="233" spans="1:6" ht="12.75">
      <c r="A233" s="133"/>
      <c r="B233" s="133"/>
      <c r="C233" s="133"/>
      <c r="D233" s="133"/>
      <c r="E233" s="133"/>
      <c r="F233" s="133"/>
    </row>
    <row r="234" spans="1:6" ht="12.75">
      <c r="A234" s="133"/>
      <c r="B234" s="133"/>
      <c r="C234" s="133"/>
      <c r="D234" s="133"/>
      <c r="E234" s="133"/>
      <c r="F234" s="133"/>
    </row>
    <row r="235" spans="1:6" ht="12.75">
      <c r="A235" s="133"/>
      <c r="B235" s="133"/>
      <c r="C235" s="133"/>
      <c r="D235" s="133"/>
      <c r="E235" s="133"/>
      <c r="F235" s="133"/>
    </row>
    <row r="236" spans="1:6" ht="12.75">
      <c r="A236" s="133"/>
      <c r="B236" s="133"/>
      <c r="C236" s="133"/>
      <c r="D236" s="133"/>
      <c r="E236" s="133"/>
      <c r="F236" s="133"/>
    </row>
    <row r="237" spans="1:6" ht="12.75">
      <c r="A237" s="133"/>
      <c r="B237" s="133"/>
      <c r="C237" s="133"/>
      <c r="D237" s="133"/>
      <c r="E237" s="133"/>
      <c r="F237" s="133"/>
    </row>
    <row r="238" spans="1:6" ht="12.75">
      <c r="A238" s="133"/>
      <c r="B238" s="133"/>
      <c r="C238" s="133"/>
      <c r="D238" s="133"/>
      <c r="E238" s="133"/>
      <c r="F238" s="133"/>
    </row>
    <row r="239" spans="1:6" ht="12.75">
      <c r="A239" s="133"/>
      <c r="B239" s="133"/>
      <c r="C239" s="133"/>
      <c r="D239" s="133"/>
      <c r="E239" s="133"/>
      <c r="F239" s="133"/>
    </row>
    <row r="240" spans="1:6" ht="12.75">
      <c r="A240" s="133"/>
      <c r="B240" s="133"/>
      <c r="C240" s="133"/>
      <c r="D240" s="133"/>
      <c r="E240" s="133"/>
      <c r="F240" s="133"/>
    </row>
    <row r="241" spans="1:6" ht="12.75">
      <c r="A241" s="133"/>
      <c r="B241" s="133"/>
      <c r="C241" s="133"/>
      <c r="D241" s="133"/>
      <c r="E241" s="133"/>
      <c r="F241" s="133"/>
    </row>
    <row r="242" spans="1:6" ht="12.75">
      <c r="A242" s="133"/>
      <c r="B242" s="133"/>
      <c r="C242" s="133"/>
      <c r="D242" s="133"/>
      <c r="E242" s="133"/>
      <c r="F242" s="133"/>
    </row>
    <row r="243" spans="1:6" ht="12.75">
      <c r="A243" s="133"/>
      <c r="B243" s="133"/>
      <c r="C243" s="133"/>
      <c r="D243" s="133"/>
      <c r="E243" s="133"/>
      <c r="F243" s="133"/>
    </row>
    <row r="244" spans="1:6" ht="12.75">
      <c r="A244" s="133"/>
      <c r="B244" s="133"/>
      <c r="C244" s="133"/>
      <c r="D244" s="133"/>
      <c r="E244" s="133"/>
      <c r="F244" s="133"/>
    </row>
    <row r="245" spans="1:6" ht="12.75">
      <c r="A245" s="133"/>
      <c r="B245" s="133"/>
      <c r="C245" s="133"/>
      <c r="D245" s="133"/>
      <c r="E245" s="133"/>
      <c r="F245" s="133"/>
    </row>
    <row r="246" spans="1:6" ht="12.75">
      <c r="A246" s="133"/>
      <c r="B246" s="133"/>
      <c r="C246" s="133"/>
      <c r="D246" s="133"/>
      <c r="E246" s="133"/>
      <c r="F246" s="133"/>
    </row>
    <row r="247" spans="1:6" ht="12.75">
      <c r="A247" s="133"/>
      <c r="B247" s="133"/>
      <c r="C247" s="133"/>
      <c r="D247" s="133"/>
      <c r="E247" s="133"/>
      <c r="F247" s="133"/>
    </row>
    <row r="248" spans="1:6" ht="12.75">
      <c r="A248" s="133"/>
      <c r="B248" s="133"/>
      <c r="C248" s="133"/>
      <c r="D248" s="133"/>
      <c r="E248" s="133"/>
      <c r="F248" s="133"/>
    </row>
    <row r="249" spans="1:6" ht="12.75">
      <c r="A249" s="133"/>
      <c r="B249" s="133"/>
      <c r="C249" s="133"/>
      <c r="D249" s="133"/>
      <c r="E249" s="133"/>
      <c r="F249" s="133"/>
    </row>
    <row r="250" spans="1:6" ht="12.75">
      <c r="A250" s="133"/>
      <c r="B250" s="133"/>
      <c r="C250" s="133"/>
      <c r="D250" s="133"/>
      <c r="E250" s="133"/>
      <c r="F250" s="133"/>
    </row>
    <row r="251" spans="1:6" ht="12.75">
      <c r="A251" s="133"/>
      <c r="B251" s="133"/>
      <c r="C251" s="133"/>
      <c r="D251" s="133"/>
      <c r="E251" s="133"/>
      <c r="F251" s="133"/>
    </row>
    <row r="252" spans="1:6" ht="12.75">
      <c r="A252" s="133"/>
      <c r="B252" s="133"/>
      <c r="C252" s="133"/>
      <c r="D252" s="133"/>
      <c r="E252" s="133"/>
      <c r="F252" s="133"/>
    </row>
    <row r="253" spans="1:6" ht="12.75">
      <c r="A253" s="133"/>
      <c r="B253" s="133"/>
      <c r="C253" s="133"/>
      <c r="D253" s="133"/>
      <c r="E253" s="133"/>
      <c r="F253" s="133"/>
    </row>
    <row r="254" spans="1:6" ht="12.75">
      <c r="A254" s="133"/>
      <c r="B254" s="133"/>
      <c r="C254" s="133"/>
      <c r="D254" s="133"/>
      <c r="E254" s="133"/>
      <c r="F254" s="133"/>
    </row>
    <row r="255" spans="1:6" ht="12.75">
      <c r="A255" s="133"/>
      <c r="B255" s="133"/>
      <c r="C255" s="133"/>
      <c r="D255" s="133"/>
      <c r="E255" s="133"/>
      <c r="F255" s="133"/>
    </row>
    <row r="256" spans="1:6" ht="12.75">
      <c r="A256" s="133"/>
      <c r="B256" s="133"/>
      <c r="C256" s="133"/>
      <c r="D256" s="133"/>
      <c r="E256" s="133"/>
      <c r="F256" s="133"/>
    </row>
    <row r="257" spans="1:6" ht="12.75">
      <c r="A257" s="133"/>
      <c r="B257" s="133"/>
      <c r="C257" s="133"/>
      <c r="D257" s="133"/>
      <c r="E257" s="133"/>
      <c r="F257" s="133"/>
    </row>
    <row r="258" spans="1:6" ht="12.75">
      <c r="A258" s="133"/>
      <c r="B258" s="133"/>
      <c r="C258" s="133"/>
      <c r="D258" s="133"/>
      <c r="E258" s="133"/>
      <c r="F258" s="133"/>
    </row>
    <row r="259" spans="1:6" ht="12.75">
      <c r="A259" s="133"/>
      <c r="B259" s="133"/>
      <c r="C259" s="133"/>
      <c r="D259" s="133"/>
      <c r="E259" s="133"/>
      <c r="F259" s="133"/>
    </row>
    <row r="260" spans="1:6" ht="12.75">
      <c r="A260" s="133"/>
      <c r="B260" s="133"/>
      <c r="C260" s="133"/>
      <c r="D260" s="133"/>
      <c r="E260" s="133"/>
      <c r="F260" s="133"/>
    </row>
    <row r="261" spans="1:6" ht="12.75">
      <c r="A261" s="133"/>
      <c r="B261" s="133"/>
      <c r="C261" s="133"/>
      <c r="D261" s="133"/>
      <c r="E261" s="133"/>
      <c r="F261" s="133"/>
    </row>
    <row r="262" spans="1:6" ht="12.75">
      <c r="A262" s="133"/>
      <c r="B262" s="133"/>
      <c r="C262" s="133"/>
      <c r="D262" s="133"/>
      <c r="E262" s="133"/>
      <c r="F262" s="133"/>
    </row>
    <row r="263" spans="1:6" ht="12.75">
      <c r="A263" s="133"/>
      <c r="B263" s="133"/>
      <c r="C263" s="133"/>
      <c r="D263" s="133"/>
      <c r="E263" s="133"/>
      <c r="F263" s="133"/>
    </row>
    <row r="264" spans="1:6" ht="12.75">
      <c r="A264" s="133"/>
      <c r="B264" s="133"/>
      <c r="C264" s="133"/>
      <c r="D264" s="133"/>
      <c r="E264" s="133"/>
      <c r="F264" s="133"/>
    </row>
    <row r="265" spans="1:6" ht="12.75">
      <c r="A265" s="133"/>
      <c r="B265" s="133"/>
      <c r="C265" s="133"/>
      <c r="D265" s="133"/>
      <c r="E265" s="133"/>
      <c r="F265" s="133"/>
    </row>
    <row r="266" spans="1:6" ht="12.75">
      <c r="A266" s="133"/>
      <c r="B266" s="133"/>
      <c r="C266" s="133"/>
      <c r="D266" s="133"/>
      <c r="E266" s="133"/>
      <c r="F266" s="133"/>
    </row>
    <row r="267" spans="1:6" ht="12.75">
      <c r="A267" s="133"/>
      <c r="B267" s="133"/>
      <c r="C267" s="133"/>
      <c r="D267" s="133"/>
      <c r="E267" s="133"/>
      <c r="F267" s="133"/>
    </row>
    <row r="268" spans="1:6" ht="12.75">
      <c r="A268" s="133"/>
      <c r="B268" s="133"/>
      <c r="C268" s="133"/>
      <c r="D268" s="133"/>
      <c r="E268" s="133"/>
      <c r="F268" s="133"/>
    </row>
    <row r="269" spans="1:6" ht="12.75">
      <c r="A269" s="133"/>
      <c r="B269" s="133"/>
      <c r="C269" s="133"/>
      <c r="D269" s="133"/>
      <c r="E269" s="133"/>
      <c r="F269" s="133"/>
    </row>
    <row r="270" spans="1:6" ht="12.75">
      <c r="A270" s="133"/>
      <c r="B270" s="133"/>
      <c r="C270" s="133"/>
      <c r="D270" s="133"/>
      <c r="E270" s="133"/>
      <c r="F270" s="133"/>
    </row>
    <row r="271" spans="1:6" ht="12.75">
      <c r="A271" s="133"/>
      <c r="B271" s="133"/>
      <c r="C271" s="133"/>
      <c r="D271" s="133"/>
      <c r="E271" s="133"/>
      <c r="F271" s="133"/>
    </row>
    <row r="272" spans="1:6" ht="12.75">
      <c r="A272" s="133"/>
      <c r="B272" s="133"/>
      <c r="C272" s="133"/>
      <c r="D272" s="133"/>
      <c r="E272" s="133"/>
      <c r="F272" s="133"/>
    </row>
    <row r="273" spans="1:6" ht="12.75">
      <c r="A273" s="133"/>
      <c r="B273" s="133"/>
      <c r="C273" s="133"/>
      <c r="D273" s="133"/>
      <c r="E273" s="133"/>
      <c r="F273" s="133"/>
    </row>
    <row r="274" spans="1:6" ht="12.75">
      <c r="A274" s="133"/>
      <c r="B274" s="133"/>
      <c r="C274" s="133"/>
      <c r="D274" s="133"/>
      <c r="E274" s="133"/>
      <c r="F274" s="133"/>
    </row>
    <row r="275" spans="1:6" ht="12.75">
      <c r="A275" s="133"/>
      <c r="B275" s="133"/>
      <c r="C275" s="133"/>
      <c r="D275" s="133"/>
      <c r="E275" s="133"/>
      <c r="F275" s="133"/>
    </row>
    <row r="276" spans="1:6" ht="12.75">
      <c r="A276" s="133"/>
      <c r="B276" s="133"/>
      <c r="C276" s="133"/>
      <c r="D276" s="133"/>
      <c r="E276" s="133"/>
      <c r="F276" s="133"/>
    </row>
    <row r="277" spans="1:6" ht="12.75">
      <c r="A277" s="133"/>
      <c r="B277" s="133"/>
      <c r="C277" s="133"/>
      <c r="D277" s="133"/>
      <c r="E277" s="133"/>
      <c r="F277" s="133"/>
    </row>
    <row r="278" spans="1:6" ht="12.75">
      <c r="A278" s="133"/>
      <c r="B278" s="133"/>
      <c r="C278" s="133"/>
      <c r="D278" s="133"/>
      <c r="E278" s="133"/>
      <c r="F278" s="133"/>
    </row>
    <row r="279" spans="1:6" ht="12.75">
      <c r="A279" s="133"/>
      <c r="B279" s="133"/>
      <c r="C279" s="133"/>
      <c r="D279" s="133"/>
      <c r="E279" s="133"/>
      <c r="F279" s="133"/>
    </row>
    <row r="280" spans="1:6" ht="12.75">
      <c r="A280" s="133"/>
      <c r="B280" s="133"/>
      <c r="C280" s="133"/>
      <c r="D280" s="133"/>
      <c r="E280" s="133"/>
      <c r="F280" s="133"/>
    </row>
    <row r="281" spans="1:6" ht="12.75">
      <c r="A281" s="133"/>
      <c r="B281" s="133"/>
      <c r="C281" s="133"/>
      <c r="D281" s="133"/>
      <c r="E281" s="133"/>
      <c r="F281" s="133"/>
    </row>
    <row r="282" spans="1:6" ht="12.75">
      <c r="A282" s="133"/>
      <c r="B282" s="133"/>
      <c r="C282" s="133"/>
      <c r="D282" s="133"/>
      <c r="E282" s="133"/>
      <c r="F282" s="133"/>
    </row>
    <row r="283" spans="1:6" ht="12.75">
      <c r="A283" s="133"/>
      <c r="B283" s="133"/>
      <c r="C283" s="133"/>
      <c r="D283" s="133"/>
      <c r="E283" s="133"/>
      <c r="F283" s="133"/>
    </row>
    <row r="284" spans="1:6" ht="12.75">
      <c r="A284" s="133"/>
      <c r="B284" s="133"/>
      <c r="C284" s="133"/>
      <c r="D284" s="133"/>
      <c r="E284" s="133"/>
      <c r="F284" s="133"/>
    </row>
    <row r="285" spans="1:6" ht="12.75">
      <c r="A285" s="133"/>
      <c r="B285" s="133"/>
      <c r="C285" s="133"/>
      <c r="D285" s="133"/>
      <c r="E285" s="133"/>
      <c r="F285" s="133"/>
    </row>
    <row r="286" spans="1:6" ht="12.75">
      <c r="A286" s="133"/>
      <c r="B286" s="133"/>
      <c r="C286" s="133"/>
      <c r="D286" s="133"/>
      <c r="E286" s="133"/>
      <c r="F286" s="133"/>
    </row>
    <row r="287" spans="1:6" ht="12.75">
      <c r="A287" s="133"/>
      <c r="B287" s="133"/>
      <c r="C287" s="133"/>
      <c r="D287" s="133"/>
      <c r="E287" s="133"/>
      <c r="F287" s="133"/>
    </row>
    <row r="288" spans="1:6" ht="12.75">
      <c r="A288" s="133"/>
      <c r="B288" s="133"/>
      <c r="C288" s="133"/>
      <c r="D288" s="133"/>
      <c r="E288" s="133"/>
      <c r="F288" s="133"/>
    </row>
    <row r="289" spans="1:6" ht="12.75">
      <c r="A289" s="133"/>
      <c r="B289" s="133"/>
      <c r="C289" s="133"/>
      <c r="D289" s="133"/>
      <c r="E289" s="133"/>
      <c r="F289" s="133"/>
    </row>
    <row r="290" spans="1:6" ht="12.75">
      <c r="A290" s="133"/>
      <c r="B290" s="133"/>
      <c r="C290" s="133"/>
      <c r="D290" s="133"/>
      <c r="E290" s="133"/>
      <c r="F290" s="133"/>
    </row>
    <row r="291" spans="1:6" ht="12.75">
      <c r="A291" s="133"/>
      <c r="B291" s="133"/>
      <c r="C291" s="133"/>
      <c r="D291" s="133"/>
      <c r="E291" s="133"/>
      <c r="F291" s="133"/>
    </row>
    <row r="292" spans="1:6" ht="12.75">
      <c r="A292" s="133"/>
      <c r="B292" s="133"/>
      <c r="C292" s="133"/>
      <c r="D292" s="133"/>
      <c r="E292" s="133"/>
      <c r="F292" s="133"/>
    </row>
    <row r="293" spans="1:6" ht="12.75">
      <c r="A293" s="133"/>
      <c r="B293" s="133"/>
      <c r="C293" s="133"/>
      <c r="D293" s="133"/>
      <c r="E293" s="133"/>
      <c r="F293" s="133"/>
    </row>
    <row r="294" spans="1:6" ht="12.75">
      <c r="A294" s="133"/>
      <c r="B294" s="133"/>
      <c r="C294" s="133"/>
      <c r="D294" s="133"/>
      <c r="E294" s="133"/>
      <c r="F294" s="133"/>
    </row>
    <row r="295" spans="1:6" ht="12.75">
      <c r="A295" s="133"/>
      <c r="B295" s="133"/>
      <c r="C295" s="133"/>
      <c r="D295" s="133"/>
      <c r="E295" s="133"/>
      <c r="F295" s="133"/>
    </row>
    <row r="296" spans="1:6" ht="12.75">
      <c r="A296" s="133"/>
      <c r="B296" s="133"/>
      <c r="C296" s="133"/>
      <c r="D296" s="133"/>
      <c r="E296" s="133"/>
      <c r="F296" s="133"/>
    </row>
    <row r="297" spans="1:6" ht="12.75">
      <c r="A297" s="133"/>
      <c r="B297" s="133"/>
      <c r="C297" s="133"/>
      <c r="D297" s="133"/>
      <c r="E297" s="133"/>
      <c r="F297" s="133"/>
    </row>
    <row r="298" spans="1:6" ht="12.75">
      <c r="A298" s="133"/>
      <c r="B298" s="133"/>
      <c r="C298" s="133"/>
      <c r="D298" s="133"/>
      <c r="E298" s="133"/>
      <c r="F298" s="133"/>
    </row>
    <row r="299" spans="1:6" ht="12.75">
      <c r="A299" s="133"/>
      <c r="B299" s="133"/>
      <c r="C299" s="133"/>
      <c r="D299" s="133"/>
      <c r="E299" s="133"/>
      <c r="F299" s="133"/>
    </row>
    <row r="300" spans="1:6" ht="12.75">
      <c r="A300" s="133"/>
      <c r="B300" s="133"/>
      <c r="C300" s="133"/>
      <c r="D300" s="133"/>
      <c r="E300" s="133"/>
      <c r="F300" s="133"/>
    </row>
    <row r="301" spans="1:6" ht="12.75">
      <c r="A301" s="133"/>
      <c r="B301" s="133"/>
      <c r="C301" s="133"/>
      <c r="D301" s="133"/>
      <c r="E301" s="133"/>
      <c r="F301" s="133"/>
    </row>
    <row r="302" spans="1:6" ht="12.75">
      <c r="A302" s="133"/>
      <c r="B302" s="133"/>
      <c r="C302" s="133"/>
      <c r="D302" s="133"/>
      <c r="E302" s="133"/>
      <c r="F302" s="133"/>
    </row>
    <row r="303" spans="1:6" ht="12.75">
      <c r="A303" s="133"/>
      <c r="B303" s="133"/>
      <c r="C303" s="133"/>
      <c r="D303" s="133"/>
      <c r="E303" s="133"/>
      <c r="F303" s="133"/>
    </row>
    <row r="304" spans="1:6" ht="12.75">
      <c r="A304" s="133"/>
      <c r="B304" s="133"/>
      <c r="C304" s="133"/>
      <c r="D304" s="133"/>
      <c r="E304" s="133"/>
      <c r="F304" s="133"/>
    </row>
    <row r="305" spans="1:6" ht="12.75">
      <c r="A305" s="133"/>
      <c r="B305" s="133"/>
      <c r="C305" s="133"/>
      <c r="D305" s="133"/>
      <c r="E305" s="133"/>
      <c r="F305" s="133"/>
    </row>
    <row r="306" spans="1:6" ht="12.75">
      <c r="A306" s="133"/>
      <c r="B306" s="133"/>
      <c r="C306" s="133"/>
      <c r="D306" s="133"/>
      <c r="E306" s="133"/>
      <c r="F306" s="133"/>
    </row>
    <row r="307" spans="1:6" ht="12.75">
      <c r="A307" s="133"/>
      <c r="B307" s="133"/>
      <c r="C307" s="133"/>
      <c r="D307" s="133"/>
      <c r="E307" s="133"/>
      <c r="F307" s="133"/>
    </row>
    <row r="308" spans="1:6" ht="12.75">
      <c r="A308" s="133"/>
      <c r="B308" s="133"/>
      <c r="C308" s="133"/>
      <c r="D308" s="133"/>
      <c r="E308" s="133"/>
      <c r="F308" s="133"/>
    </row>
    <row r="309" spans="1:6" ht="12.75">
      <c r="A309" s="133"/>
      <c r="B309" s="133"/>
      <c r="C309" s="133"/>
      <c r="D309" s="133"/>
      <c r="E309" s="133"/>
      <c r="F309" s="133"/>
    </row>
    <row r="310" spans="1:6" ht="12.75">
      <c r="A310" s="133"/>
      <c r="B310" s="133"/>
      <c r="C310" s="133"/>
      <c r="D310" s="133"/>
      <c r="E310" s="133"/>
      <c r="F310" s="133"/>
    </row>
    <row r="311" spans="1:6" ht="12.75">
      <c r="A311" s="133"/>
      <c r="B311" s="133"/>
      <c r="C311" s="133"/>
      <c r="D311" s="133"/>
      <c r="E311" s="133"/>
      <c r="F311" s="133"/>
    </row>
    <row r="312" spans="1:6" ht="12.75">
      <c r="A312" s="133"/>
      <c r="B312" s="133"/>
      <c r="C312" s="133"/>
      <c r="D312" s="133"/>
      <c r="E312" s="133"/>
      <c r="F312" s="133"/>
    </row>
    <row r="313" spans="1:6" ht="12.75">
      <c r="A313" s="133"/>
      <c r="B313" s="133"/>
      <c r="C313" s="133"/>
      <c r="D313" s="133"/>
      <c r="E313" s="133"/>
      <c r="F313" s="133"/>
    </row>
    <row r="314" spans="1:6" ht="12.75">
      <c r="A314" s="133"/>
      <c r="B314" s="133"/>
      <c r="C314" s="133"/>
      <c r="D314" s="133"/>
      <c r="E314" s="133"/>
      <c r="F314" s="133"/>
    </row>
    <row r="315" spans="1:6" ht="12.75">
      <c r="A315" s="133"/>
      <c r="B315" s="133"/>
      <c r="C315" s="133"/>
      <c r="D315" s="133"/>
      <c r="E315" s="133"/>
      <c r="F315" s="133"/>
    </row>
    <row r="316" spans="1:6" ht="12.75">
      <c r="A316" s="133"/>
      <c r="B316" s="133"/>
      <c r="C316" s="133"/>
      <c r="D316" s="133"/>
      <c r="E316" s="133"/>
      <c r="F316" s="133"/>
    </row>
    <row r="317" spans="1:6" ht="12.75">
      <c r="A317" s="133"/>
      <c r="B317" s="133"/>
      <c r="C317" s="133"/>
      <c r="D317" s="133"/>
      <c r="E317" s="133"/>
      <c r="F317" s="133"/>
    </row>
    <row r="318" spans="1:6" ht="12.75">
      <c r="A318" s="133"/>
      <c r="B318" s="133"/>
      <c r="C318" s="133"/>
      <c r="D318" s="133"/>
      <c r="E318" s="133"/>
      <c r="F318" s="133"/>
    </row>
    <row r="319" spans="1:6" ht="12.75">
      <c r="A319" s="133"/>
      <c r="B319" s="133"/>
      <c r="C319" s="133"/>
      <c r="D319" s="133"/>
      <c r="E319" s="133"/>
      <c r="F319" s="133"/>
    </row>
    <row r="320" spans="1:6" ht="12.75">
      <c r="A320" s="133"/>
      <c r="B320" s="133"/>
      <c r="C320" s="133"/>
      <c r="D320" s="133"/>
      <c r="E320" s="133"/>
      <c r="F320" s="133"/>
    </row>
    <row r="321" spans="1:6" ht="12.75">
      <c r="A321" s="133"/>
      <c r="B321" s="133"/>
      <c r="C321" s="133"/>
      <c r="D321" s="133"/>
      <c r="E321" s="133"/>
      <c r="F321" s="133"/>
    </row>
    <row r="322" spans="1:6" ht="12.75">
      <c r="A322" s="133"/>
      <c r="B322" s="133"/>
      <c r="C322" s="133"/>
      <c r="D322" s="133"/>
      <c r="E322" s="133"/>
      <c r="F322" s="133"/>
    </row>
    <row r="323" spans="1:6" ht="12.75">
      <c r="A323" s="133"/>
      <c r="B323" s="133"/>
      <c r="C323" s="133"/>
      <c r="D323" s="133"/>
      <c r="E323" s="133"/>
      <c r="F323" s="133"/>
    </row>
    <row r="324" spans="1:6" ht="12.75">
      <c r="A324" s="133"/>
      <c r="B324" s="133"/>
      <c r="C324" s="133"/>
      <c r="D324" s="133"/>
      <c r="E324" s="133"/>
      <c r="F324" s="133"/>
    </row>
    <row r="325" spans="1:6" ht="12.75">
      <c r="A325" s="133"/>
      <c r="B325" s="133"/>
      <c r="C325" s="133"/>
      <c r="D325" s="133"/>
      <c r="E325" s="133"/>
      <c r="F325" s="133"/>
    </row>
    <row r="326" spans="1:6" ht="12.75">
      <c r="A326" s="133"/>
      <c r="B326" s="133"/>
      <c r="C326" s="133"/>
      <c r="D326" s="133"/>
      <c r="E326" s="133"/>
      <c r="F326" s="133"/>
    </row>
    <row r="327" spans="1:6" ht="12.75">
      <c r="A327" s="133"/>
      <c r="B327" s="133"/>
      <c r="C327" s="133"/>
      <c r="D327" s="133"/>
      <c r="E327" s="133"/>
      <c r="F327" s="133"/>
    </row>
    <row r="328" spans="1:6" ht="12.75">
      <c r="A328" s="133"/>
      <c r="B328" s="133"/>
      <c r="C328" s="133"/>
      <c r="D328" s="133"/>
      <c r="E328" s="133"/>
      <c r="F328" s="133"/>
    </row>
    <row r="329" spans="1:6" ht="12.75">
      <c r="A329" s="133"/>
      <c r="B329" s="133"/>
      <c r="C329" s="133"/>
      <c r="D329" s="133"/>
      <c r="E329" s="133"/>
      <c r="F329" s="133"/>
    </row>
    <row r="330" spans="1:6" ht="12.75">
      <c r="A330" s="133"/>
      <c r="B330" s="133"/>
      <c r="C330" s="133"/>
      <c r="D330" s="133"/>
      <c r="E330" s="133"/>
      <c r="F330" s="133"/>
    </row>
    <row r="331" spans="1:6" ht="12.75">
      <c r="A331" s="133"/>
      <c r="B331" s="133"/>
      <c r="C331" s="133"/>
      <c r="D331" s="133"/>
      <c r="E331" s="133"/>
      <c r="F331" s="133"/>
    </row>
    <row r="332" spans="1:6" ht="12.75">
      <c r="A332" s="133"/>
      <c r="B332" s="133"/>
      <c r="C332" s="133"/>
      <c r="D332" s="133"/>
      <c r="E332" s="133"/>
      <c r="F332" s="133"/>
    </row>
    <row r="333" spans="1:6" ht="12.75">
      <c r="A333" s="133"/>
      <c r="B333" s="133"/>
      <c r="C333" s="133"/>
      <c r="D333" s="133"/>
      <c r="E333" s="133"/>
      <c r="F333" s="133"/>
    </row>
    <row r="334" spans="1:6" ht="12.75">
      <c r="A334" s="133"/>
      <c r="B334" s="133"/>
      <c r="C334" s="133"/>
      <c r="D334" s="133"/>
      <c r="E334" s="133"/>
      <c r="F334" s="133"/>
    </row>
    <row r="335" spans="1:6" ht="12.75">
      <c r="A335" s="133"/>
      <c r="B335" s="133"/>
      <c r="C335" s="133"/>
      <c r="D335" s="133"/>
      <c r="E335" s="133"/>
      <c r="F335" s="133"/>
    </row>
    <row r="336" spans="1:6" ht="12.75">
      <c r="A336" s="133"/>
      <c r="B336" s="133"/>
      <c r="C336" s="133"/>
      <c r="D336" s="133"/>
      <c r="E336" s="133"/>
      <c r="F336" s="133"/>
    </row>
    <row r="337" spans="1:6" ht="12.75">
      <c r="A337" s="133"/>
      <c r="B337" s="133"/>
      <c r="C337" s="133"/>
      <c r="D337" s="133"/>
      <c r="E337" s="133"/>
      <c r="F337" s="133"/>
    </row>
    <row r="338" spans="1:6" ht="12.75">
      <c r="A338" s="133"/>
      <c r="B338" s="133"/>
      <c r="C338" s="133"/>
      <c r="D338" s="133"/>
      <c r="E338" s="133"/>
      <c r="F338" s="133"/>
    </row>
    <row r="339" spans="1:6" ht="12.75">
      <c r="A339" s="133"/>
      <c r="B339" s="133"/>
      <c r="C339" s="133"/>
      <c r="D339" s="133"/>
      <c r="E339" s="133"/>
      <c r="F339" s="133"/>
    </row>
    <row r="340" spans="1:6" ht="12.75">
      <c r="A340" s="133"/>
      <c r="B340" s="133"/>
      <c r="C340" s="133"/>
      <c r="D340" s="133"/>
      <c r="E340" s="133"/>
      <c r="F340" s="133"/>
    </row>
    <row r="341" spans="1:6" ht="12.75">
      <c r="A341" s="133"/>
      <c r="B341" s="133"/>
      <c r="C341" s="133"/>
      <c r="D341" s="133"/>
      <c r="E341" s="133"/>
      <c r="F341" s="133"/>
    </row>
    <row r="342" spans="1:6" ht="12.75">
      <c r="A342" s="133"/>
      <c r="B342" s="133"/>
      <c r="C342" s="133"/>
      <c r="D342" s="133"/>
      <c r="E342" s="133"/>
      <c r="F342" s="133"/>
    </row>
    <row r="343" spans="1:6" ht="12.75">
      <c r="A343" s="133"/>
      <c r="B343" s="133"/>
      <c r="C343" s="133"/>
      <c r="D343" s="133"/>
      <c r="E343" s="133"/>
      <c r="F343" s="133"/>
    </row>
    <row r="344" spans="1:6" ht="12.75">
      <c r="A344" s="133"/>
      <c r="B344" s="133"/>
      <c r="C344" s="133"/>
      <c r="D344" s="133"/>
      <c r="E344" s="133"/>
      <c r="F344" s="133"/>
    </row>
    <row r="345" spans="1:6" ht="12.75">
      <c r="A345" s="133"/>
      <c r="B345" s="133"/>
      <c r="C345" s="133"/>
      <c r="D345" s="133"/>
      <c r="E345" s="133"/>
      <c r="F345" s="133"/>
    </row>
    <row r="346" spans="1:6" ht="12.75">
      <c r="A346" s="133"/>
      <c r="B346" s="133"/>
      <c r="C346" s="133"/>
      <c r="D346" s="133"/>
      <c r="E346" s="133"/>
      <c r="F346" s="133"/>
    </row>
    <row r="347" spans="1:6" ht="12.75">
      <c r="A347" s="133"/>
      <c r="B347" s="133"/>
      <c r="C347" s="133"/>
      <c r="D347" s="133"/>
      <c r="E347" s="133"/>
      <c r="F347" s="133"/>
    </row>
    <row r="348" spans="1:6" ht="12.75">
      <c r="A348" s="133"/>
      <c r="B348" s="133"/>
      <c r="C348" s="133"/>
      <c r="D348" s="133"/>
      <c r="E348" s="133"/>
      <c r="F348" s="133"/>
    </row>
    <row r="349" spans="1:6" ht="12.75">
      <c r="A349" s="133"/>
      <c r="B349" s="133"/>
      <c r="C349" s="133"/>
      <c r="D349" s="133"/>
      <c r="E349" s="133"/>
      <c r="F349" s="133"/>
    </row>
    <row r="350" spans="1:6" ht="12.75">
      <c r="A350" s="133"/>
      <c r="B350" s="133"/>
      <c r="C350" s="133"/>
      <c r="D350" s="133"/>
      <c r="E350" s="133"/>
      <c r="F350" s="133"/>
    </row>
    <row r="351" spans="1:6" ht="12.75">
      <c r="A351" s="133"/>
      <c r="B351" s="133"/>
      <c r="C351" s="133"/>
      <c r="D351" s="133"/>
      <c r="E351" s="133"/>
      <c r="F351" s="133"/>
    </row>
    <row r="352" spans="1:6" ht="12.75">
      <c r="A352" s="133"/>
      <c r="B352" s="133"/>
      <c r="C352" s="133"/>
      <c r="D352" s="133"/>
      <c r="E352" s="133"/>
      <c r="F352" s="133"/>
    </row>
    <row r="353" spans="1:6" ht="12.75">
      <c r="A353" s="133"/>
      <c r="B353" s="133"/>
      <c r="C353" s="133"/>
      <c r="D353" s="133"/>
      <c r="E353" s="133"/>
      <c r="F353" s="133"/>
    </row>
    <row r="354" spans="1:6" ht="12.75">
      <c r="A354" s="133"/>
      <c r="B354" s="133"/>
      <c r="C354" s="133"/>
      <c r="D354" s="133"/>
      <c r="E354" s="133"/>
      <c r="F354" s="133"/>
    </row>
    <row r="355" spans="1:6" ht="12.75">
      <c r="A355" s="133"/>
      <c r="B355" s="133"/>
      <c r="C355" s="133"/>
      <c r="D355" s="133"/>
      <c r="E355" s="133"/>
      <c r="F355" s="133"/>
    </row>
    <row r="356" spans="1:6" ht="12.75">
      <c r="A356" s="133"/>
      <c r="B356" s="133"/>
      <c r="C356" s="133"/>
      <c r="D356" s="133"/>
      <c r="E356" s="133"/>
      <c r="F356" s="133"/>
    </row>
    <row r="357" spans="1:6" ht="12.75">
      <c r="A357" s="133"/>
      <c r="B357" s="133"/>
      <c r="C357" s="133"/>
      <c r="D357" s="133"/>
      <c r="E357" s="133"/>
      <c r="F357" s="133"/>
    </row>
    <row r="358" spans="1:6" ht="12.75">
      <c r="A358" s="133"/>
      <c r="B358" s="133"/>
      <c r="C358" s="133"/>
      <c r="D358" s="133"/>
      <c r="E358" s="133"/>
      <c r="F358" s="133"/>
    </row>
    <row r="359" spans="1:6" ht="12.75">
      <c r="A359" s="133"/>
      <c r="B359" s="133"/>
      <c r="C359" s="133"/>
      <c r="D359" s="133"/>
      <c r="E359" s="133"/>
      <c r="F359" s="133"/>
    </row>
    <row r="360" spans="1:6" ht="12.75">
      <c r="A360" s="133"/>
      <c r="B360" s="133"/>
      <c r="C360" s="133"/>
      <c r="D360" s="133"/>
      <c r="E360" s="133"/>
      <c r="F360" s="133"/>
    </row>
    <row r="361" spans="1:6" ht="12.75">
      <c r="A361" s="133"/>
      <c r="B361" s="133"/>
      <c r="C361" s="133"/>
      <c r="D361" s="133"/>
      <c r="E361" s="133"/>
      <c r="F361" s="133"/>
    </row>
    <row r="362" spans="1:6" ht="12.75">
      <c r="A362" s="133"/>
      <c r="B362" s="133"/>
      <c r="C362" s="133"/>
      <c r="D362" s="133"/>
      <c r="E362" s="133"/>
      <c r="F362" s="133"/>
    </row>
    <row r="363" spans="1:6" ht="12.75">
      <c r="A363" s="133"/>
      <c r="B363" s="133"/>
      <c r="C363" s="133"/>
      <c r="D363" s="133"/>
      <c r="E363" s="133"/>
      <c r="F363" s="133"/>
    </row>
    <row r="364" spans="1:6" ht="12.75">
      <c r="A364" s="133"/>
      <c r="B364" s="133"/>
      <c r="C364" s="133"/>
      <c r="D364" s="133"/>
      <c r="E364" s="133"/>
      <c r="F364" s="133"/>
    </row>
    <row r="365" spans="1:6" ht="12.75">
      <c r="A365" s="133"/>
      <c r="B365" s="133"/>
      <c r="C365" s="133"/>
      <c r="D365" s="133"/>
      <c r="E365" s="133"/>
      <c r="F365" s="133"/>
    </row>
    <row r="366" spans="1:6" ht="12.75">
      <c r="A366" s="133"/>
      <c r="B366" s="133"/>
      <c r="C366" s="133"/>
      <c r="D366" s="133"/>
      <c r="E366" s="133"/>
      <c r="F366" s="133"/>
    </row>
    <row r="367" spans="1:6" ht="12.75">
      <c r="A367" s="133"/>
      <c r="B367" s="133"/>
      <c r="C367" s="133"/>
      <c r="D367" s="133"/>
      <c r="E367" s="133"/>
      <c r="F367" s="133"/>
    </row>
    <row r="368" spans="1:6" ht="12.75">
      <c r="A368" s="133"/>
      <c r="B368" s="133"/>
      <c r="C368" s="133"/>
      <c r="D368" s="133"/>
      <c r="E368" s="133"/>
      <c r="F368" s="133"/>
    </row>
    <row r="369" spans="1:6" ht="12.75">
      <c r="A369" s="133"/>
      <c r="B369" s="133"/>
      <c r="C369" s="133"/>
      <c r="D369" s="133"/>
      <c r="E369" s="133"/>
      <c r="F369" s="133"/>
    </row>
    <row r="370" spans="1:6" ht="12.75">
      <c r="A370" s="133"/>
      <c r="B370" s="133"/>
      <c r="C370" s="133"/>
      <c r="D370" s="133"/>
      <c r="E370" s="133"/>
      <c r="F370" s="133"/>
    </row>
    <row r="371" spans="1:6" ht="12.75">
      <c r="A371" s="133"/>
      <c r="B371" s="133"/>
      <c r="C371" s="133"/>
      <c r="D371" s="133"/>
      <c r="E371" s="133"/>
      <c r="F371" s="133"/>
    </row>
    <row r="372" spans="1:6" ht="12.75">
      <c r="A372" s="133"/>
      <c r="B372" s="133"/>
      <c r="C372" s="133"/>
      <c r="D372" s="133"/>
      <c r="E372" s="133"/>
      <c r="F372" s="133"/>
    </row>
    <row r="373" spans="1:6" ht="12.75">
      <c r="A373" s="133"/>
      <c r="B373" s="133"/>
      <c r="C373" s="133"/>
      <c r="D373" s="133"/>
      <c r="E373" s="133"/>
      <c r="F373" s="133"/>
    </row>
    <row r="374" spans="1:6" ht="12.75">
      <c r="A374" s="133"/>
      <c r="B374" s="133"/>
      <c r="C374" s="133"/>
      <c r="D374" s="133"/>
      <c r="E374" s="133"/>
      <c r="F374" s="133"/>
    </row>
    <row r="375" spans="1:6" ht="12.75">
      <c r="A375" s="133"/>
      <c r="B375" s="133"/>
      <c r="C375" s="133"/>
      <c r="D375" s="133"/>
      <c r="E375" s="133"/>
      <c r="F375" s="133"/>
    </row>
    <row r="376" spans="1:6" ht="12.75">
      <c r="A376" s="133"/>
      <c r="B376" s="133"/>
      <c r="C376" s="133"/>
      <c r="D376" s="133"/>
      <c r="E376" s="133"/>
      <c r="F376" s="133"/>
    </row>
    <row r="377" spans="1:6" ht="12.75">
      <c r="A377" s="133"/>
      <c r="B377" s="133"/>
      <c r="C377" s="133"/>
      <c r="D377" s="133"/>
      <c r="E377" s="133"/>
      <c r="F377" s="133"/>
    </row>
    <row r="378" spans="1:6" ht="12.75">
      <c r="A378" s="133"/>
      <c r="B378" s="133"/>
      <c r="C378" s="133"/>
      <c r="D378" s="133"/>
      <c r="E378" s="133"/>
      <c r="F378" s="133"/>
    </row>
    <row r="379" spans="1:6" ht="12.75">
      <c r="A379" s="133"/>
      <c r="B379" s="133"/>
      <c r="C379" s="133"/>
      <c r="D379" s="133"/>
      <c r="E379" s="133"/>
      <c r="F379" s="133"/>
    </row>
    <row r="380" spans="1:6" ht="12.75">
      <c r="A380" s="133"/>
      <c r="B380" s="133"/>
      <c r="C380" s="133"/>
      <c r="D380" s="133"/>
      <c r="E380" s="133"/>
      <c r="F380" s="133"/>
    </row>
    <row r="381" spans="1:6" ht="12.75">
      <c r="A381" s="133"/>
      <c r="B381" s="133"/>
      <c r="C381" s="133"/>
      <c r="D381" s="133"/>
      <c r="E381" s="133"/>
      <c r="F381" s="133"/>
    </row>
    <row r="382" spans="1:6" ht="12.75">
      <c r="A382" s="133"/>
      <c r="B382" s="133"/>
      <c r="C382" s="133"/>
      <c r="D382" s="133"/>
      <c r="E382" s="133"/>
      <c r="F382" s="133"/>
    </row>
    <row r="383" spans="1:6" ht="12.75">
      <c r="A383" s="133"/>
      <c r="B383" s="133"/>
      <c r="C383" s="133"/>
      <c r="D383" s="133"/>
      <c r="E383" s="133"/>
      <c r="F383" s="133"/>
    </row>
    <row r="384" spans="1:6" ht="12.75">
      <c r="A384" s="133"/>
      <c r="B384" s="133"/>
      <c r="C384" s="133"/>
      <c r="D384" s="133"/>
      <c r="E384" s="133"/>
      <c r="F384" s="133"/>
    </row>
    <row r="385" spans="1:6" ht="12.75">
      <c r="A385" s="133"/>
      <c r="B385" s="133"/>
      <c r="C385" s="133"/>
      <c r="D385" s="133"/>
      <c r="E385" s="133"/>
      <c r="F385" s="133"/>
    </row>
    <row r="386" spans="1:6" ht="12.75">
      <c r="A386" s="133"/>
      <c r="B386" s="133"/>
      <c r="C386" s="133"/>
      <c r="D386" s="133"/>
      <c r="E386" s="133"/>
      <c r="F386" s="133"/>
    </row>
    <row r="387" spans="1:6" ht="12.75">
      <c r="A387" s="133"/>
      <c r="B387" s="133"/>
      <c r="C387" s="133"/>
      <c r="D387" s="133"/>
      <c r="E387" s="133"/>
      <c r="F387" s="133"/>
    </row>
    <row r="388" spans="1:6" ht="12.75">
      <c r="A388" s="133"/>
      <c r="B388" s="133"/>
      <c r="C388" s="133"/>
      <c r="D388" s="133"/>
      <c r="E388" s="133"/>
      <c r="F388" s="133"/>
    </row>
    <row r="389" spans="1:6" ht="12.75">
      <c r="A389" s="133"/>
      <c r="B389" s="133"/>
      <c r="C389" s="133"/>
      <c r="D389" s="133"/>
      <c r="E389" s="133"/>
      <c r="F389" s="133"/>
    </row>
    <row r="390" spans="1:6" ht="12.75">
      <c r="A390" s="133"/>
      <c r="B390" s="133"/>
      <c r="C390" s="133"/>
      <c r="D390" s="133"/>
      <c r="E390" s="133"/>
      <c r="F390" s="133"/>
    </row>
    <row r="391" spans="1:6" ht="12.75">
      <c r="A391" s="133"/>
      <c r="B391" s="133"/>
      <c r="C391" s="133"/>
      <c r="D391" s="133"/>
      <c r="E391" s="133"/>
      <c r="F391" s="133"/>
    </row>
    <row r="392" spans="1:6" ht="12.75">
      <c r="A392" s="133"/>
      <c r="B392" s="133"/>
      <c r="C392" s="133"/>
      <c r="D392" s="133"/>
      <c r="E392" s="133"/>
      <c r="F392" s="133"/>
    </row>
    <row r="393" spans="1:6" ht="12.75">
      <c r="A393" s="133"/>
      <c r="B393" s="133"/>
      <c r="C393" s="133"/>
      <c r="D393" s="133"/>
      <c r="E393" s="133"/>
      <c r="F393" s="133"/>
    </row>
    <row r="394" spans="1:6" ht="12.75">
      <c r="A394" s="133"/>
      <c r="B394" s="133"/>
      <c r="C394" s="133"/>
      <c r="D394" s="133"/>
      <c r="E394" s="133"/>
      <c r="F394" s="133"/>
    </row>
    <row r="395" spans="1:6" ht="12.75">
      <c r="A395" s="133"/>
      <c r="B395" s="133"/>
      <c r="C395" s="133"/>
      <c r="D395" s="133"/>
      <c r="E395" s="133"/>
      <c r="F395" s="133"/>
    </row>
    <row r="396" spans="1:6" ht="12.75">
      <c r="A396" s="133"/>
      <c r="B396" s="133"/>
      <c r="C396" s="133"/>
      <c r="D396" s="133"/>
      <c r="E396" s="133"/>
      <c r="F396" s="133"/>
    </row>
    <row r="397" spans="1:6" ht="12.75">
      <c r="A397" s="133"/>
      <c r="B397" s="133"/>
      <c r="C397" s="133"/>
      <c r="D397" s="133"/>
      <c r="E397" s="133"/>
      <c r="F397" s="133"/>
    </row>
    <row r="398" spans="1:6" ht="12.75">
      <c r="A398" s="133"/>
      <c r="B398" s="133"/>
      <c r="C398" s="133"/>
      <c r="D398" s="133"/>
      <c r="E398" s="133"/>
      <c r="F398" s="133"/>
    </row>
    <row r="399" spans="1:6" ht="12.75">
      <c r="A399" s="133"/>
      <c r="B399" s="133"/>
      <c r="C399" s="133"/>
      <c r="D399" s="133"/>
      <c r="E399" s="133"/>
      <c r="F399" s="133"/>
    </row>
    <row r="400" spans="1:6" ht="12.75">
      <c r="A400" s="133"/>
      <c r="B400" s="133"/>
      <c r="C400" s="133"/>
      <c r="D400" s="133"/>
      <c r="E400" s="133"/>
      <c r="F400" s="133"/>
    </row>
    <row r="401" spans="1:6" ht="12.75">
      <c r="A401" s="133"/>
      <c r="B401" s="133"/>
      <c r="C401" s="133"/>
      <c r="D401" s="133"/>
      <c r="E401" s="133"/>
      <c r="F401" s="133"/>
    </row>
    <row r="402" spans="1:6" ht="12.75">
      <c r="A402" s="133"/>
      <c r="B402" s="133"/>
      <c r="C402" s="133"/>
      <c r="D402" s="133"/>
      <c r="E402" s="133"/>
      <c r="F402" s="133"/>
    </row>
    <row r="403" spans="1:6" ht="12.75">
      <c r="A403" s="133"/>
      <c r="B403" s="133"/>
      <c r="C403" s="133"/>
      <c r="D403" s="133"/>
      <c r="E403" s="133"/>
      <c r="F403" s="133"/>
    </row>
    <row r="404" spans="1:6" ht="12.75">
      <c r="A404" s="133"/>
      <c r="B404" s="133"/>
      <c r="C404" s="133"/>
      <c r="D404" s="133"/>
      <c r="E404" s="133"/>
      <c r="F404" s="133"/>
    </row>
    <row r="405" spans="1:6" ht="12.75">
      <c r="A405" s="133"/>
      <c r="B405" s="133"/>
      <c r="C405" s="133"/>
      <c r="D405" s="133"/>
      <c r="E405" s="133"/>
      <c r="F405" s="133"/>
    </row>
    <row r="406" spans="1:6" ht="12.75">
      <c r="A406" s="133"/>
      <c r="B406" s="133"/>
      <c r="C406" s="133"/>
      <c r="D406" s="133"/>
      <c r="E406" s="133"/>
      <c r="F406" s="133"/>
    </row>
    <row r="407" spans="1:6" ht="12.75">
      <c r="A407" s="133"/>
      <c r="B407" s="133"/>
      <c r="C407" s="133"/>
      <c r="D407" s="133"/>
      <c r="E407" s="133"/>
      <c r="F407" s="133"/>
    </row>
    <row r="408" spans="1:6" ht="12.75">
      <c r="A408" s="133"/>
      <c r="B408" s="133"/>
      <c r="C408" s="133"/>
      <c r="D408" s="133"/>
      <c r="E408" s="133"/>
      <c r="F408" s="133"/>
    </row>
    <row r="409" spans="1:6" ht="12.75">
      <c r="A409" s="133"/>
      <c r="B409" s="133"/>
      <c r="C409" s="133"/>
      <c r="D409" s="133"/>
      <c r="E409" s="133"/>
      <c r="F409" s="133"/>
    </row>
    <row r="410" spans="1:6" ht="12.75">
      <c r="A410" s="133"/>
      <c r="B410" s="133"/>
      <c r="C410" s="133"/>
      <c r="D410" s="133"/>
      <c r="E410" s="133"/>
      <c r="F410" s="133"/>
    </row>
    <row r="411" spans="1:6" ht="12.75">
      <c r="A411" s="133"/>
      <c r="B411" s="133"/>
      <c r="C411" s="133"/>
      <c r="D411" s="133"/>
      <c r="E411" s="133"/>
      <c r="F411" s="133"/>
    </row>
    <row r="412" spans="1:6" ht="12.75">
      <c r="A412" s="133"/>
      <c r="B412" s="133"/>
      <c r="C412" s="133"/>
      <c r="D412" s="133"/>
      <c r="E412" s="133"/>
      <c r="F412" s="133"/>
    </row>
    <row r="413" spans="1:6" ht="12.75">
      <c r="A413" s="133"/>
      <c r="B413" s="133"/>
      <c r="C413" s="133"/>
      <c r="D413" s="133"/>
      <c r="E413" s="133"/>
      <c r="F413" s="133"/>
    </row>
    <row r="414" spans="1:6" ht="12.75">
      <c r="A414" s="133"/>
      <c r="B414" s="133"/>
      <c r="C414" s="133"/>
      <c r="D414" s="133"/>
      <c r="E414" s="133"/>
      <c r="F414" s="133"/>
    </row>
    <row r="415" spans="1:6" ht="12.75">
      <c r="A415" s="133"/>
      <c r="B415" s="133"/>
      <c r="C415" s="133"/>
      <c r="D415" s="133"/>
      <c r="E415" s="133"/>
      <c r="F415" s="133"/>
    </row>
    <row r="416" spans="1:6" ht="12.75">
      <c r="A416" s="133"/>
      <c r="B416" s="133"/>
      <c r="C416" s="133"/>
      <c r="D416" s="133"/>
      <c r="E416" s="133"/>
      <c r="F416" s="133"/>
    </row>
    <row r="417" spans="1:6" ht="12.75">
      <c r="A417" s="133"/>
      <c r="B417" s="133"/>
      <c r="C417" s="133"/>
      <c r="D417" s="133"/>
      <c r="E417" s="133"/>
      <c r="F417" s="133"/>
    </row>
    <row r="418" spans="1:6" ht="12.75">
      <c r="A418" s="133"/>
      <c r="B418" s="133"/>
      <c r="C418" s="133"/>
      <c r="D418" s="133"/>
      <c r="E418" s="133"/>
      <c r="F418" s="133"/>
    </row>
    <row r="419" spans="1:6" ht="12.75">
      <c r="A419" s="133"/>
      <c r="B419" s="133"/>
      <c r="C419" s="133"/>
      <c r="D419" s="133"/>
      <c r="E419" s="133"/>
      <c r="F419" s="133"/>
    </row>
    <row r="420" spans="1:6" ht="12.75">
      <c r="A420" s="133"/>
      <c r="B420" s="133"/>
      <c r="C420" s="133"/>
      <c r="D420" s="133"/>
      <c r="E420" s="133"/>
      <c r="F420" s="133"/>
    </row>
    <row r="421" spans="1:6" ht="12.75">
      <c r="A421" s="133"/>
      <c r="B421" s="133"/>
      <c r="C421" s="133"/>
      <c r="D421" s="133"/>
      <c r="E421" s="133"/>
      <c r="F421" s="133"/>
    </row>
    <row r="422" spans="1:6" ht="12.75">
      <c r="A422" s="133"/>
      <c r="B422" s="133"/>
      <c r="C422" s="133"/>
      <c r="D422" s="133"/>
      <c r="E422" s="133"/>
      <c r="F422" s="133"/>
    </row>
    <row r="423" spans="1:6" ht="12.75">
      <c r="A423" s="133"/>
      <c r="B423" s="133"/>
      <c r="C423" s="133"/>
      <c r="D423" s="133"/>
      <c r="E423" s="133"/>
      <c r="F423" s="133"/>
    </row>
    <row r="424" spans="1:6" ht="12.75">
      <c r="A424" s="133"/>
      <c r="B424" s="133"/>
      <c r="C424" s="133"/>
      <c r="D424" s="133"/>
      <c r="E424" s="133"/>
      <c r="F424" s="133"/>
    </row>
    <row r="425" spans="1:6" ht="12.75">
      <c r="A425" s="133"/>
      <c r="B425" s="133"/>
      <c r="C425" s="133"/>
      <c r="D425" s="133"/>
      <c r="E425" s="133"/>
      <c r="F425" s="133"/>
    </row>
    <row r="426" spans="1:6" ht="12.75">
      <c r="A426" s="133"/>
      <c r="B426" s="133"/>
      <c r="C426" s="133"/>
      <c r="D426" s="133"/>
      <c r="E426" s="133"/>
      <c r="F426" s="133"/>
    </row>
    <row r="427" spans="1:6" ht="12.75">
      <c r="A427" s="133"/>
      <c r="B427" s="133"/>
      <c r="C427" s="133"/>
      <c r="D427" s="133"/>
      <c r="E427" s="133"/>
      <c r="F427" s="133"/>
    </row>
    <row r="428" spans="1:6" ht="12.75">
      <c r="A428" s="133"/>
      <c r="B428" s="133"/>
      <c r="C428" s="133"/>
      <c r="D428" s="133"/>
      <c r="E428" s="133"/>
      <c r="F428" s="133"/>
    </row>
    <row r="429" spans="1:6" ht="12.75">
      <c r="A429" s="133"/>
      <c r="B429" s="133"/>
      <c r="C429" s="133"/>
      <c r="D429" s="133"/>
      <c r="E429" s="133"/>
      <c r="F429" s="133"/>
    </row>
    <row r="430" spans="1:6" ht="12.75">
      <c r="A430" s="133"/>
      <c r="B430" s="133"/>
      <c r="C430" s="133"/>
      <c r="D430" s="133"/>
      <c r="E430" s="133"/>
      <c r="F430" s="133"/>
    </row>
    <row r="431" spans="1:6" ht="12.75">
      <c r="A431" s="133"/>
      <c r="B431" s="133"/>
      <c r="C431" s="133"/>
      <c r="D431" s="133"/>
      <c r="E431" s="133"/>
      <c r="F431" s="133"/>
    </row>
    <row r="432" spans="1:6" ht="12.75">
      <c r="A432" s="133"/>
      <c r="B432" s="133"/>
      <c r="C432" s="133"/>
      <c r="D432" s="133"/>
      <c r="E432" s="133"/>
      <c r="F432" s="133"/>
    </row>
    <row r="433" spans="1:6" ht="12.75">
      <c r="A433" s="133"/>
      <c r="B433" s="133"/>
      <c r="C433" s="133"/>
      <c r="D433" s="133"/>
      <c r="E433" s="133"/>
      <c r="F433" s="133"/>
    </row>
    <row r="434" spans="1:6" ht="12.75">
      <c r="A434" s="133"/>
      <c r="B434" s="133"/>
      <c r="C434" s="133"/>
      <c r="D434" s="133"/>
      <c r="E434" s="133"/>
      <c r="F434" s="133"/>
    </row>
    <row r="435" spans="1:6" ht="12.75">
      <c r="A435" s="133"/>
      <c r="B435" s="133"/>
      <c r="C435" s="133"/>
      <c r="D435" s="133"/>
      <c r="E435" s="133"/>
      <c r="F435" s="133"/>
    </row>
    <row r="436" spans="1:6" ht="12.75">
      <c r="A436" s="133"/>
      <c r="B436" s="133"/>
      <c r="C436" s="133"/>
      <c r="D436" s="133"/>
      <c r="E436" s="133"/>
      <c r="F436" s="133"/>
    </row>
    <row r="437" spans="1:6" ht="12.75">
      <c r="A437" s="133"/>
      <c r="B437" s="133"/>
      <c r="C437" s="133"/>
      <c r="D437" s="133"/>
      <c r="E437" s="133"/>
      <c r="F437" s="133"/>
    </row>
    <row r="438" spans="1:6" ht="12.75">
      <c r="A438" s="133"/>
      <c r="B438" s="133"/>
      <c r="C438" s="133"/>
      <c r="D438" s="133"/>
      <c r="E438" s="133"/>
      <c r="F438" s="133"/>
    </row>
    <row r="439" spans="1:6" ht="12.75">
      <c r="A439" s="133"/>
      <c r="B439" s="133"/>
      <c r="C439" s="133"/>
      <c r="D439" s="133"/>
      <c r="E439" s="133"/>
      <c r="F439" s="133"/>
    </row>
    <row r="440" spans="1:6" ht="12.75">
      <c r="A440" s="133"/>
      <c r="B440" s="133"/>
      <c r="C440" s="133"/>
      <c r="D440" s="133"/>
      <c r="E440" s="133"/>
      <c r="F440" s="133"/>
    </row>
    <row r="441" spans="1:6" ht="12.75">
      <c r="A441" s="133"/>
      <c r="B441" s="133"/>
      <c r="C441" s="133"/>
      <c r="D441" s="133"/>
      <c r="E441" s="133"/>
      <c r="F441" s="133"/>
    </row>
    <row r="442" spans="1:6" ht="12.75">
      <c r="A442" s="133"/>
      <c r="B442" s="133"/>
      <c r="C442" s="133"/>
      <c r="D442" s="133"/>
      <c r="E442" s="133"/>
      <c r="F442" s="133"/>
    </row>
    <row r="443" spans="1:6" ht="12.75">
      <c r="A443" s="133"/>
      <c r="B443" s="133"/>
      <c r="C443" s="133"/>
      <c r="D443" s="133"/>
      <c r="E443" s="133"/>
      <c r="F443" s="133"/>
    </row>
    <row r="444" spans="1:6" ht="12.75">
      <c r="A444" s="133"/>
      <c r="B444" s="133"/>
      <c r="C444" s="133"/>
      <c r="D444" s="133"/>
      <c r="E444" s="133"/>
      <c r="F444" s="133"/>
    </row>
    <row r="445" spans="1:6" ht="12.75">
      <c r="A445" s="133"/>
      <c r="B445" s="133"/>
      <c r="C445" s="133"/>
      <c r="D445" s="133"/>
      <c r="E445" s="133"/>
      <c r="F445" s="133"/>
    </row>
    <row r="446" spans="1:6" ht="12.75">
      <c r="A446" s="133"/>
      <c r="B446" s="133"/>
      <c r="C446" s="133"/>
      <c r="D446" s="133"/>
      <c r="E446" s="133"/>
      <c r="F446" s="133"/>
    </row>
    <row r="447" spans="1:6" ht="12.75">
      <c r="A447" s="133"/>
      <c r="B447" s="133"/>
      <c r="C447" s="133"/>
      <c r="D447" s="133"/>
      <c r="E447" s="133"/>
      <c r="F447" s="133"/>
    </row>
    <row r="448" spans="1:6" ht="12.75">
      <c r="A448" s="133"/>
      <c r="B448" s="133"/>
      <c r="C448" s="133"/>
      <c r="D448" s="133"/>
      <c r="E448" s="133"/>
      <c r="F448" s="133"/>
    </row>
    <row r="449" spans="1:6" ht="12.75">
      <c r="A449" s="133"/>
      <c r="B449" s="133"/>
      <c r="C449" s="133"/>
      <c r="D449" s="133"/>
      <c r="E449" s="133"/>
      <c r="F449" s="133"/>
    </row>
    <row r="450" spans="1:6" ht="12.75">
      <c r="A450" s="133"/>
      <c r="B450" s="133"/>
      <c r="C450" s="133"/>
      <c r="D450" s="133"/>
      <c r="E450" s="133"/>
      <c r="F450" s="133"/>
    </row>
    <row r="451" spans="1:6" ht="12.75">
      <c r="A451" s="133"/>
      <c r="B451" s="133"/>
      <c r="C451" s="133"/>
      <c r="D451" s="133"/>
      <c r="E451" s="133"/>
      <c r="F451" s="133"/>
    </row>
    <row r="452" spans="1:6" ht="12.75">
      <c r="A452" s="133"/>
      <c r="B452" s="133"/>
      <c r="C452" s="133"/>
      <c r="D452" s="133"/>
      <c r="E452" s="133"/>
      <c r="F452" s="133"/>
    </row>
    <row r="453" spans="1:6" ht="12.75">
      <c r="A453" s="133"/>
      <c r="B453" s="133"/>
      <c r="C453" s="133"/>
      <c r="D453" s="133"/>
      <c r="E453" s="133"/>
      <c r="F453" s="133"/>
    </row>
    <row r="454" spans="1:6" ht="12.75">
      <c r="A454" s="133"/>
      <c r="B454" s="133"/>
      <c r="C454" s="133"/>
      <c r="D454" s="133"/>
      <c r="E454" s="133"/>
      <c r="F454" s="133"/>
    </row>
    <row r="455" spans="1:6" ht="12.75">
      <c r="A455" s="133"/>
      <c r="B455" s="133"/>
      <c r="C455" s="133"/>
      <c r="D455" s="133"/>
      <c r="E455" s="133"/>
      <c r="F455" s="133"/>
    </row>
    <row r="456" spans="1:6" ht="12.75">
      <c r="A456" s="133"/>
      <c r="B456" s="133"/>
      <c r="C456" s="133"/>
      <c r="D456" s="133"/>
      <c r="E456" s="133"/>
      <c r="F456" s="133"/>
    </row>
    <row r="457" spans="1:6" ht="12.75">
      <c r="A457" s="133"/>
      <c r="B457" s="133"/>
      <c r="C457" s="133"/>
      <c r="D457" s="133"/>
      <c r="E457" s="133"/>
      <c r="F457" s="133"/>
    </row>
    <row r="458" spans="1:6" ht="12.75">
      <c r="A458" s="133"/>
      <c r="B458" s="133"/>
      <c r="C458" s="133"/>
      <c r="D458" s="133"/>
      <c r="E458" s="133"/>
      <c r="F458" s="133"/>
    </row>
    <row r="459" spans="1:6" ht="12.75">
      <c r="A459" s="133"/>
      <c r="B459" s="133"/>
      <c r="C459" s="133"/>
      <c r="D459" s="133"/>
      <c r="E459" s="133"/>
      <c r="F459" s="133"/>
    </row>
    <row r="460" spans="1:6" ht="12.75">
      <c r="A460" s="133"/>
      <c r="B460" s="133"/>
      <c r="C460" s="133"/>
      <c r="D460" s="133"/>
      <c r="E460" s="133"/>
      <c r="F460" s="133"/>
    </row>
    <row r="461" spans="1:6" ht="12.75">
      <c r="A461" s="133"/>
      <c r="B461" s="133"/>
      <c r="C461" s="133"/>
      <c r="D461" s="133"/>
      <c r="E461" s="133"/>
      <c r="F461" s="133"/>
    </row>
    <row r="462" spans="1:6" ht="12.75">
      <c r="A462" s="133"/>
      <c r="B462" s="133"/>
      <c r="C462" s="133"/>
      <c r="D462" s="133"/>
      <c r="E462" s="133"/>
      <c r="F462" s="133"/>
    </row>
    <row r="463" spans="1:6" ht="12.75">
      <c r="A463" s="133"/>
      <c r="B463" s="133"/>
      <c r="C463" s="133"/>
      <c r="D463" s="133"/>
      <c r="E463" s="133"/>
      <c r="F463" s="133"/>
    </row>
    <row r="464" spans="1:6" ht="12.75">
      <c r="A464" s="133"/>
      <c r="B464" s="133"/>
      <c r="C464" s="133"/>
      <c r="D464" s="133"/>
      <c r="E464" s="133"/>
      <c r="F464" s="133"/>
    </row>
    <row r="465" spans="1:6" ht="12.75">
      <c r="A465" s="133"/>
      <c r="B465" s="133"/>
      <c r="C465" s="133"/>
      <c r="D465" s="133"/>
      <c r="E465" s="133"/>
      <c r="F465" s="133"/>
    </row>
    <row r="466" spans="1:6" ht="12.75">
      <c r="A466" s="133"/>
      <c r="B466" s="133"/>
      <c r="C466" s="133"/>
      <c r="D466" s="133"/>
      <c r="E466" s="133"/>
      <c r="F466" s="133"/>
    </row>
    <row r="467" spans="1:6" ht="12.75">
      <c r="A467" s="133"/>
      <c r="B467" s="133"/>
      <c r="C467" s="133"/>
      <c r="D467" s="133"/>
      <c r="E467" s="133"/>
      <c r="F467" s="133"/>
    </row>
    <row r="468" spans="1:6" ht="12.75">
      <c r="A468" s="133"/>
      <c r="B468" s="133"/>
      <c r="C468" s="133"/>
      <c r="D468" s="133"/>
      <c r="E468" s="133"/>
      <c r="F468" s="133"/>
    </row>
    <row r="469" spans="1:6" ht="12.75">
      <c r="A469" s="133"/>
      <c r="B469" s="133"/>
      <c r="C469" s="133"/>
      <c r="D469" s="133"/>
      <c r="E469" s="133"/>
      <c r="F469" s="133"/>
    </row>
    <row r="470" spans="1:6" ht="12.75">
      <c r="A470" s="133"/>
      <c r="B470" s="133"/>
      <c r="C470" s="133"/>
      <c r="D470" s="133"/>
      <c r="E470" s="133"/>
      <c r="F470" s="133"/>
    </row>
    <row r="471" spans="1:6" ht="12.75">
      <c r="A471" s="133"/>
      <c r="B471" s="133"/>
      <c r="C471" s="133"/>
      <c r="D471" s="133"/>
      <c r="E471" s="133"/>
      <c r="F471" s="133"/>
    </row>
    <row r="472" spans="1:6" ht="12.75">
      <c r="A472" s="133"/>
      <c r="B472" s="133"/>
      <c r="C472" s="133"/>
      <c r="D472" s="133"/>
      <c r="E472" s="133"/>
      <c r="F472" s="133"/>
    </row>
    <row r="473" spans="1:6" ht="12.75">
      <c r="A473" s="133"/>
      <c r="B473" s="133"/>
      <c r="C473" s="133"/>
      <c r="D473" s="133"/>
      <c r="E473" s="133"/>
      <c r="F473" s="133"/>
    </row>
    <row r="474" spans="1:6" ht="12.75">
      <c r="A474" s="133"/>
      <c r="B474" s="133"/>
      <c r="C474" s="133"/>
      <c r="D474" s="133"/>
      <c r="E474" s="133"/>
      <c r="F474" s="133"/>
    </row>
    <row r="475" spans="1:6" ht="12.75">
      <c r="A475" s="133"/>
      <c r="B475" s="133"/>
      <c r="C475" s="133"/>
      <c r="D475" s="133"/>
      <c r="E475" s="133"/>
      <c r="F475" s="133"/>
    </row>
    <row r="476" spans="1:6" ht="12.75">
      <c r="A476" s="133"/>
      <c r="B476" s="133"/>
      <c r="C476" s="133"/>
      <c r="D476" s="133"/>
      <c r="E476" s="133"/>
      <c r="F476" s="133"/>
    </row>
    <row r="477" spans="1:6" ht="12.75">
      <c r="A477" s="133"/>
      <c r="B477" s="133"/>
      <c r="C477" s="133"/>
      <c r="D477" s="133"/>
      <c r="E477" s="133"/>
      <c r="F477" s="133"/>
    </row>
    <row r="478" spans="1:6" ht="12.75">
      <c r="A478" s="133"/>
      <c r="B478" s="133"/>
      <c r="C478" s="133"/>
      <c r="D478" s="133"/>
      <c r="E478" s="133"/>
      <c r="F478" s="133"/>
    </row>
    <row r="479" spans="1:6" ht="12.75">
      <c r="A479" s="133"/>
      <c r="B479" s="133"/>
      <c r="C479" s="133"/>
      <c r="D479" s="133"/>
      <c r="E479" s="133"/>
      <c r="F479" s="133"/>
    </row>
    <row r="480" spans="1:6" ht="12.75">
      <c r="A480" s="133"/>
      <c r="B480" s="133"/>
      <c r="C480" s="133"/>
      <c r="D480" s="133"/>
      <c r="E480" s="133"/>
      <c r="F480" s="133"/>
    </row>
    <row r="481" spans="1:6" ht="12.75">
      <c r="A481" s="133"/>
      <c r="B481" s="133"/>
      <c r="C481" s="133"/>
      <c r="D481" s="133"/>
      <c r="E481" s="133"/>
      <c r="F481" s="133"/>
    </row>
    <row r="482" spans="1:6" ht="12.75">
      <c r="A482" s="133"/>
      <c r="B482" s="133"/>
      <c r="C482" s="133"/>
      <c r="D482" s="133"/>
      <c r="E482" s="133"/>
      <c r="F482" s="133"/>
    </row>
    <row r="483" spans="1:6" ht="12.75">
      <c r="A483" s="133"/>
      <c r="B483" s="133"/>
      <c r="C483" s="133"/>
      <c r="D483" s="133"/>
      <c r="E483" s="133"/>
      <c r="F483" s="133"/>
    </row>
    <row r="484" spans="1:6" ht="12.75">
      <c r="A484" s="133"/>
      <c r="B484" s="133"/>
      <c r="C484" s="133"/>
      <c r="D484" s="133"/>
      <c r="E484" s="133"/>
      <c r="F484" s="133"/>
    </row>
    <row r="485" spans="1:6" ht="12.75">
      <c r="A485" s="133"/>
      <c r="B485" s="133"/>
      <c r="C485" s="133"/>
      <c r="D485" s="133"/>
      <c r="E485" s="133"/>
      <c r="F485" s="133"/>
    </row>
    <row r="486" spans="1:6" ht="12.75">
      <c r="A486" s="133"/>
      <c r="B486" s="133"/>
      <c r="C486" s="133"/>
      <c r="D486" s="133"/>
      <c r="E486" s="133"/>
      <c r="F486" s="133"/>
    </row>
    <row r="487" spans="1:6" ht="12.75">
      <c r="A487" s="133"/>
      <c r="B487" s="133"/>
      <c r="C487" s="133"/>
      <c r="D487" s="133"/>
      <c r="E487" s="133"/>
      <c r="F487" s="133"/>
    </row>
    <row r="488" spans="1:6" ht="12.75">
      <c r="A488" s="133"/>
      <c r="B488" s="133"/>
      <c r="C488" s="133"/>
      <c r="D488" s="133"/>
      <c r="E488" s="133"/>
      <c r="F488" s="133"/>
    </row>
    <row r="489" spans="1:6" ht="12.75">
      <c r="A489" s="133"/>
      <c r="B489" s="133"/>
      <c r="C489" s="133"/>
      <c r="D489" s="133"/>
      <c r="E489" s="133"/>
      <c r="F489" s="133"/>
    </row>
    <row r="490" spans="1:6" ht="12.75">
      <c r="A490" s="133"/>
      <c r="B490" s="133"/>
      <c r="C490" s="133"/>
      <c r="D490" s="133"/>
      <c r="E490" s="133"/>
      <c r="F490" s="133"/>
    </row>
    <row r="491" spans="1:6" ht="12.75">
      <c r="A491" s="133"/>
      <c r="B491" s="133"/>
      <c r="C491" s="133"/>
      <c r="D491" s="133"/>
      <c r="E491" s="133"/>
      <c r="F491" s="133"/>
    </row>
    <row r="492" spans="1:6" ht="12.75">
      <c r="A492" s="133"/>
      <c r="B492" s="133"/>
      <c r="C492" s="133"/>
      <c r="D492" s="133"/>
      <c r="E492" s="133"/>
      <c r="F492" s="133"/>
    </row>
    <row r="493" spans="1:6" ht="12.75">
      <c r="A493" s="133"/>
      <c r="B493" s="133"/>
      <c r="C493" s="133"/>
      <c r="D493" s="133"/>
      <c r="E493" s="133"/>
      <c r="F493" s="133"/>
    </row>
    <row r="494" spans="1:6" ht="12.75">
      <c r="A494" s="133"/>
      <c r="B494" s="133"/>
      <c r="C494" s="133"/>
      <c r="D494" s="133"/>
      <c r="E494" s="133"/>
      <c r="F494" s="133"/>
    </row>
    <row r="495" spans="1:6" ht="12.75">
      <c r="A495" s="133"/>
      <c r="B495" s="133"/>
      <c r="C495" s="133"/>
      <c r="D495" s="133"/>
      <c r="E495" s="133"/>
      <c r="F495" s="133"/>
    </row>
    <row r="496" spans="1:6" ht="12.75">
      <c r="A496" s="133"/>
      <c r="B496" s="133"/>
      <c r="C496" s="133"/>
      <c r="D496" s="133"/>
      <c r="E496" s="133"/>
      <c r="F496" s="133"/>
    </row>
    <row r="497" spans="1:6" ht="12.75">
      <c r="A497" s="133"/>
      <c r="B497" s="133"/>
      <c r="C497" s="133"/>
      <c r="D497" s="133"/>
      <c r="E497" s="133"/>
      <c r="F497" s="133"/>
    </row>
    <row r="498" spans="1:6" ht="12.75">
      <c r="A498" s="133"/>
      <c r="B498" s="133"/>
      <c r="C498" s="133"/>
      <c r="D498" s="133"/>
      <c r="E498" s="133"/>
      <c r="F498" s="133"/>
    </row>
    <row r="499" spans="1:6" ht="12.75">
      <c r="A499" s="133"/>
      <c r="B499" s="133"/>
      <c r="C499" s="133"/>
      <c r="D499" s="133"/>
      <c r="E499" s="133"/>
      <c r="F499" s="133"/>
    </row>
    <row r="500" spans="1:6" ht="12.75">
      <c r="A500" s="133"/>
      <c r="B500" s="133"/>
      <c r="C500" s="133"/>
      <c r="D500" s="133"/>
      <c r="E500" s="133"/>
      <c r="F500" s="133"/>
    </row>
    <row r="501" spans="1:6" ht="12.75">
      <c r="A501" s="133"/>
      <c r="B501" s="133"/>
      <c r="C501" s="133"/>
      <c r="D501" s="133"/>
      <c r="E501" s="133"/>
      <c r="F501" s="133"/>
    </row>
    <row r="502" spans="1:6" ht="12.75">
      <c r="A502" s="133"/>
      <c r="B502" s="133"/>
      <c r="C502" s="133"/>
      <c r="D502" s="133"/>
      <c r="E502" s="133"/>
      <c r="F502" s="133"/>
    </row>
    <row r="503" spans="1:6" ht="12.75">
      <c r="A503" s="133"/>
      <c r="B503" s="133"/>
      <c r="C503" s="133"/>
      <c r="D503" s="133"/>
      <c r="E503" s="133"/>
      <c r="F503" s="133"/>
    </row>
    <row r="504" spans="1:6" ht="12.75">
      <c r="A504" s="133"/>
      <c r="B504" s="133"/>
      <c r="C504" s="133"/>
      <c r="D504" s="133"/>
      <c r="E504" s="133"/>
      <c r="F504" s="133"/>
    </row>
    <row r="505" spans="1:6" ht="12.75">
      <c r="A505" s="133"/>
      <c r="B505" s="133"/>
      <c r="C505" s="133"/>
      <c r="D505" s="133"/>
      <c r="E505" s="133"/>
      <c r="F505" s="133"/>
    </row>
    <row r="506" spans="1:6" ht="12.75">
      <c r="A506" s="133"/>
      <c r="B506" s="133"/>
      <c r="C506" s="133"/>
      <c r="D506" s="133"/>
      <c r="E506" s="133"/>
      <c r="F506" s="133"/>
    </row>
    <row r="507" spans="1:6" ht="12.75">
      <c r="A507" s="133"/>
      <c r="B507" s="133"/>
      <c r="C507" s="133"/>
      <c r="D507" s="133"/>
      <c r="E507" s="133"/>
      <c r="F507" s="133"/>
    </row>
    <row r="508" spans="1:6" ht="12.75">
      <c r="A508" s="133"/>
      <c r="B508" s="133"/>
      <c r="C508" s="133"/>
      <c r="D508" s="133"/>
      <c r="E508" s="133"/>
      <c r="F508" s="133"/>
    </row>
    <row r="509" spans="1:6" ht="12.75">
      <c r="A509" s="133"/>
      <c r="B509" s="133"/>
      <c r="C509" s="133"/>
      <c r="D509" s="133"/>
      <c r="E509" s="133"/>
      <c r="F509" s="133"/>
    </row>
    <row r="510" spans="1:6" ht="12.75">
      <c r="A510" s="133"/>
      <c r="B510" s="133"/>
      <c r="C510" s="133"/>
      <c r="D510" s="133"/>
      <c r="E510" s="133"/>
      <c r="F510" s="133"/>
    </row>
    <row r="511" spans="1:6" ht="12.75">
      <c r="A511" s="133"/>
      <c r="B511" s="133"/>
      <c r="C511" s="133"/>
      <c r="D511" s="133"/>
      <c r="E511" s="133"/>
      <c r="F511" s="133"/>
    </row>
    <row r="512" spans="1:6" ht="12.75">
      <c r="A512" s="133"/>
      <c r="B512" s="133"/>
      <c r="C512" s="133"/>
      <c r="D512" s="133"/>
      <c r="E512" s="133"/>
      <c r="F512" s="133"/>
    </row>
    <row r="513" spans="1:6" ht="12.75">
      <c r="A513" s="133"/>
      <c r="B513" s="133"/>
      <c r="C513" s="133"/>
      <c r="D513" s="133"/>
      <c r="E513" s="133"/>
      <c r="F513" s="133"/>
    </row>
    <row r="514" spans="1:6" ht="12.75">
      <c r="A514" s="133"/>
      <c r="B514" s="133"/>
      <c r="C514" s="133"/>
      <c r="D514" s="133"/>
      <c r="E514" s="133"/>
      <c r="F514" s="133"/>
    </row>
    <row r="515" spans="1:6" ht="12.75">
      <c r="A515" s="133"/>
      <c r="B515" s="133"/>
      <c r="C515" s="133"/>
      <c r="D515" s="133"/>
      <c r="E515" s="133"/>
      <c r="F515" s="133"/>
    </row>
    <row r="516" spans="1:6" ht="12.75">
      <c r="A516" s="133"/>
      <c r="B516" s="133"/>
      <c r="C516" s="133"/>
      <c r="D516" s="133"/>
      <c r="E516" s="133"/>
      <c r="F516" s="133"/>
    </row>
    <row r="517" spans="1:6" ht="12.75">
      <c r="A517" s="133"/>
      <c r="B517" s="133"/>
      <c r="C517" s="133"/>
      <c r="D517" s="133"/>
      <c r="E517" s="133"/>
      <c r="F517" s="133"/>
    </row>
    <row r="518" spans="1:6" ht="12.75">
      <c r="A518" s="133"/>
      <c r="B518" s="133"/>
      <c r="C518" s="133"/>
      <c r="D518" s="133"/>
      <c r="E518" s="133"/>
      <c r="F518" s="133"/>
    </row>
    <row r="519" spans="1:6" ht="12.75">
      <c r="A519" s="133"/>
      <c r="B519" s="133"/>
      <c r="C519" s="133"/>
      <c r="D519" s="133"/>
      <c r="E519" s="133"/>
      <c r="F519" s="133"/>
    </row>
    <row r="520" spans="1:6" ht="12.75">
      <c r="A520" s="133"/>
      <c r="B520" s="133"/>
      <c r="C520" s="133"/>
      <c r="D520" s="133"/>
      <c r="E520" s="133"/>
      <c r="F520" s="133"/>
    </row>
    <row r="521" spans="1:6" ht="12.75">
      <c r="A521" s="133"/>
      <c r="B521" s="133"/>
      <c r="C521" s="133"/>
      <c r="D521" s="133"/>
      <c r="E521" s="133"/>
      <c r="F521" s="133"/>
    </row>
    <row r="522" spans="1:6" ht="12.75">
      <c r="A522" s="133"/>
      <c r="B522" s="133"/>
      <c r="C522" s="133"/>
      <c r="D522" s="133"/>
      <c r="E522" s="133"/>
      <c r="F522" s="133"/>
    </row>
    <row r="523" spans="1:6" ht="12.75">
      <c r="A523" s="133"/>
      <c r="B523" s="133"/>
      <c r="C523" s="133"/>
      <c r="D523" s="133"/>
      <c r="E523" s="133"/>
      <c r="F523" s="133"/>
    </row>
    <row r="524" spans="1:6" ht="12.75">
      <c r="A524" s="133"/>
      <c r="B524" s="133"/>
      <c r="C524" s="133"/>
      <c r="D524" s="133"/>
      <c r="E524" s="133"/>
      <c r="F524" s="133"/>
    </row>
    <row r="525" spans="1:6" ht="12.75">
      <c r="A525" s="133"/>
      <c r="B525" s="133"/>
      <c r="C525" s="133"/>
      <c r="D525" s="133"/>
      <c r="E525" s="133"/>
      <c r="F525" s="133"/>
    </row>
    <row r="526" spans="1:6" ht="12.75">
      <c r="A526" s="133"/>
      <c r="B526" s="133"/>
      <c r="C526" s="133"/>
      <c r="D526" s="133"/>
      <c r="E526" s="133"/>
      <c r="F526" s="133"/>
    </row>
    <row r="527" spans="1:6" ht="12.75">
      <c r="A527" s="133"/>
      <c r="B527" s="133"/>
      <c r="C527" s="133"/>
      <c r="D527" s="133"/>
      <c r="E527" s="133"/>
      <c r="F527" s="133"/>
    </row>
    <row r="528" spans="1:6" ht="12.75">
      <c r="A528" s="133"/>
      <c r="B528" s="133"/>
      <c r="C528" s="133"/>
      <c r="D528" s="133"/>
      <c r="E528" s="133"/>
      <c r="F528" s="133"/>
    </row>
    <row r="529" spans="1:6" ht="12.75">
      <c r="A529" s="133"/>
      <c r="B529" s="133"/>
      <c r="C529" s="133"/>
      <c r="D529" s="133"/>
      <c r="E529" s="133"/>
      <c r="F529" s="133"/>
    </row>
    <row r="530" spans="1:6" ht="12.75">
      <c r="A530" s="133"/>
      <c r="B530" s="133"/>
      <c r="C530" s="133"/>
      <c r="D530" s="133"/>
      <c r="E530" s="133"/>
      <c r="F530" s="133"/>
    </row>
    <row r="531" spans="1:6" ht="12.75">
      <c r="A531" s="133"/>
      <c r="B531" s="133"/>
      <c r="C531" s="133"/>
      <c r="D531" s="133"/>
      <c r="E531" s="133"/>
      <c r="F531" s="133"/>
    </row>
    <row r="532" spans="1:6" ht="12.75">
      <c r="A532" s="133"/>
      <c r="B532" s="133"/>
      <c r="C532" s="133"/>
      <c r="D532" s="133"/>
      <c r="E532" s="133"/>
      <c r="F532" s="133"/>
    </row>
    <row r="533" spans="1:6" ht="12.75">
      <c r="A533" s="133"/>
      <c r="B533" s="133"/>
      <c r="C533" s="133"/>
      <c r="D533" s="133"/>
      <c r="E533" s="133"/>
      <c r="F533" s="133"/>
    </row>
    <row r="534" spans="1:6" ht="12.75">
      <c r="A534" s="133"/>
      <c r="B534" s="133"/>
      <c r="C534" s="133"/>
      <c r="D534" s="133"/>
      <c r="E534" s="133"/>
      <c r="F534" s="133"/>
    </row>
    <row r="535" spans="1:6" ht="12.75">
      <c r="A535" s="133"/>
      <c r="B535" s="133"/>
      <c r="C535" s="133"/>
      <c r="D535" s="133"/>
      <c r="E535" s="133"/>
      <c r="F535" s="133"/>
    </row>
    <row r="536" spans="1:6" ht="12.75">
      <c r="A536" s="133"/>
      <c r="B536" s="133"/>
      <c r="C536" s="133"/>
      <c r="D536" s="133"/>
      <c r="E536" s="133"/>
      <c r="F536" s="133"/>
    </row>
    <row r="537" spans="1:6" ht="12.75">
      <c r="A537" s="133"/>
      <c r="B537" s="133"/>
      <c r="C537" s="133"/>
      <c r="D537" s="133"/>
      <c r="E537" s="133"/>
      <c r="F537" s="133"/>
    </row>
    <row r="538" spans="1:6" ht="12.75">
      <c r="A538" s="133"/>
      <c r="B538" s="133"/>
      <c r="C538" s="133"/>
      <c r="D538" s="133"/>
      <c r="E538" s="133"/>
      <c r="F538" s="133"/>
    </row>
    <row r="539" spans="1:6" ht="12.75">
      <c r="A539" s="133"/>
      <c r="B539" s="133"/>
      <c r="C539" s="133"/>
      <c r="D539" s="133"/>
      <c r="E539" s="133"/>
      <c r="F539" s="133"/>
    </row>
    <row r="540" spans="1:6" ht="12.75">
      <c r="A540" s="133"/>
      <c r="B540" s="133"/>
      <c r="C540" s="133"/>
      <c r="D540" s="133"/>
      <c r="E540" s="133"/>
      <c r="F540" s="133"/>
    </row>
    <row r="541" spans="1:6" ht="12.75">
      <c r="A541" s="133"/>
      <c r="B541" s="133"/>
      <c r="C541" s="133"/>
      <c r="D541" s="133"/>
      <c r="E541" s="133"/>
      <c r="F541" s="133"/>
    </row>
    <row r="542" spans="1:6" ht="12.75">
      <c r="A542" s="133"/>
      <c r="B542" s="133"/>
      <c r="C542" s="133"/>
      <c r="D542" s="133"/>
      <c r="E542" s="133"/>
      <c r="F542" s="133"/>
    </row>
    <row r="543" spans="1:6" ht="12.75">
      <c r="A543" s="133"/>
      <c r="B543" s="133"/>
      <c r="C543" s="133"/>
      <c r="D543" s="133"/>
      <c r="E543" s="133"/>
      <c r="F543" s="133"/>
    </row>
    <row r="544" spans="1:6" ht="12.75">
      <c r="A544" s="133"/>
      <c r="B544" s="133"/>
      <c r="C544" s="133"/>
      <c r="D544" s="133"/>
      <c r="E544" s="133"/>
      <c r="F544" s="133"/>
    </row>
    <row r="545" spans="1:6" ht="12.75">
      <c r="A545" s="133"/>
      <c r="B545" s="133"/>
      <c r="C545" s="133"/>
      <c r="D545" s="133"/>
      <c r="E545" s="133"/>
      <c r="F545" s="133"/>
    </row>
    <row r="546" spans="1:6" ht="12.75">
      <c r="A546" s="133"/>
      <c r="B546" s="133"/>
      <c r="C546" s="133"/>
      <c r="D546" s="133"/>
      <c r="E546" s="133"/>
      <c r="F546" s="133"/>
    </row>
    <row r="547" spans="1:6" ht="12.75">
      <c r="A547" s="133"/>
      <c r="B547" s="133"/>
      <c r="C547" s="133"/>
      <c r="D547" s="133"/>
      <c r="E547" s="133"/>
      <c r="F547" s="133"/>
    </row>
    <row r="548" spans="1:6" ht="12.75">
      <c r="A548" s="133"/>
      <c r="B548" s="133"/>
      <c r="C548" s="133"/>
      <c r="D548" s="133"/>
      <c r="E548" s="133"/>
      <c r="F548" s="133"/>
    </row>
    <row r="549" spans="1:6" ht="12.75">
      <c r="A549" s="133"/>
      <c r="B549" s="133"/>
      <c r="C549" s="133"/>
      <c r="D549" s="133"/>
      <c r="E549" s="133"/>
      <c r="F549" s="133"/>
    </row>
    <row r="550" spans="1:6" ht="12.75">
      <c r="A550" s="133"/>
      <c r="B550" s="133"/>
      <c r="C550" s="133"/>
      <c r="D550" s="133"/>
      <c r="E550" s="133"/>
      <c r="F550" s="133"/>
    </row>
    <row r="551" spans="1:6" ht="12.75">
      <c r="A551" s="133"/>
      <c r="B551" s="133"/>
      <c r="C551" s="133"/>
      <c r="D551" s="133"/>
      <c r="E551" s="133"/>
      <c r="F551" s="133"/>
    </row>
    <row r="552" spans="1:6" ht="12.75">
      <c r="A552" s="133"/>
      <c r="B552" s="133"/>
      <c r="C552" s="133"/>
      <c r="D552" s="133"/>
      <c r="E552" s="133"/>
      <c r="F552" s="133"/>
    </row>
    <row r="553" spans="1:6" ht="12.75">
      <c r="A553" s="133"/>
      <c r="B553" s="133"/>
      <c r="C553" s="133"/>
      <c r="D553" s="133"/>
      <c r="E553" s="133"/>
      <c r="F553" s="133"/>
    </row>
    <row r="554" spans="1:6" ht="12.75">
      <c r="A554" s="133"/>
      <c r="B554" s="133"/>
      <c r="C554" s="133"/>
      <c r="D554" s="133"/>
      <c r="E554" s="133"/>
      <c r="F554" s="133"/>
    </row>
    <row r="555" spans="1:6" ht="12.75">
      <c r="A555" s="133"/>
      <c r="B555" s="133"/>
      <c r="C555" s="133"/>
      <c r="D555" s="133"/>
      <c r="E555" s="133"/>
      <c r="F555" s="133"/>
    </row>
    <row r="556" spans="1:6" ht="12.75">
      <c r="A556" s="133"/>
      <c r="B556" s="133"/>
      <c r="C556" s="133"/>
      <c r="D556" s="133"/>
      <c r="E556" s="133"/>
      <c r="F556" s="133"/>
    </row>
    <row r="557" spans="1:6" ht="12.75">
      <c r="A557" s="133"/>
      <c r="B557" s="133"/>
      <c r="C557" s="133"/>
      <c r="D557" s="133"/>
      <c r="E557" s="133"/>
      <c r="F557" s="133"/>
    </row>
    <row r="558" spans="1:6" ht="12.75">
      <c r="A558" s="133"/>
      <c r="B558" s="133"/>
      <c r="C558" s="133"/>
      <c r="D558" s="133"/>
      <c r="E558" s="133"/>
      <c r="F558" s="133"/>
    </row>
    <row r="559" spans="1:6" ht="12.75">
      <c r="A559" s="133"/>
      <c r="B559" s="133"/>
      <c r="C559" s="133"/>
      <c r="D559" s="133"/>
      <c r="E559" s="133"/>
      <c r="F559" s="133"/>
    </row>
    <row r="560" spans="1:6" ht="12.75">
      <c r="A560" s="133"/>
      <c r="B560" s="133"/>
      <c r="C560" s="133"/>
      <c r="D560" s="133"/>
      <c r="E560" s="133"/>
      <c r="F560" s="133"/>
    </row>
    <row r="561" spans="1:6" ht="12.75">
      <c r="A561" s="133"/>
      <c r="B561" s="133"/>
      <c r="C561" s="133"/>
      <c r="D561" s="133"/>
      <c r="E561" s="133"/>
      <c r="F561" s="133"/>
    </row>
    <row r="562" spans="1:6" ht="12.75">
      <c r="A562" s="133"/>
      <c r="B562" s="133"/>
      <c r="C562" s="133"/>
      <c r="D562" s="133"/>
      <c r="E562" s="133"/>
      <c r="F562" s="133"/>
    </row>
    <row r="563" spans="1:6" ht="12.75">
      <c r="A563" s="133"/>
      <c r="B563" s="133"/>
      <c r="C563" s="133"/>
      <c r="D563" s="133"/>
      <c r="E563" s="133"/>
      <c r="F563" s="133"/>
    </row>
    <row r="564" spans="1:6" ht="12.75">
      <c r="A564" s="133"/>
      <c r="B564" s="133"/>
      <c r="C564" s="133"/>
      <c r="D564" s="133"/>
      <c r="E564" s="133"/>
      <c r="F564" s="133"/>
    </row>
    <row r="565" spans="1:6" ht="12.75">
      <c r="A565" s="133"/>
      <c r="B565" s="133"/>
      <c r="C565" s="133"/>
      <c r="D565" s="133"/>
      <c r="E565" s="133"/>
      <c r="F565" s="133"/>
    </row>
    <row r="566" spans="1:6" ht="12.75">
      <c r="A566" s="133"/>
      <c r="B566" s="133"/>
      <c r="C566" s="133"/>
      <c r="D566" s="133"/>
      <c r="E566" s="133"/>
      <c r="F566" s="133"/>
    </row>
    <row r="567" spans="1:6" ht="12.75">
      <c r="A567" s="133"/>
      <c r="B567" s="133"/>
      <c r="C567" s="133"/>
      <c r="D567" s="133"/>
      <c r="E567" s="133"/>
      <c r="F567" s="133"/>
    </row>
    <row r="568" spans="1:6" ht="12.75">
      <c r="A568" s="133"/>
      <c r="B568" s="133"/>
      <c r="C568" s="133"/>
      <c r="D568" s="133"/>
      <c r="E568" s="133"/>
      <c r="F568" s="133"/>
    </row>
    <row r="569" spans="1:6" ht="12.75">
      <c r="A569" s="133"/>
      <c r="B569" s="133"/>
      <c r="C569" s="133"/>
      <c r="D569" s="133"/>
      <c r="E569" s="133"/>
      <c r="F569" s="133"/>
    </row>
    <row r="570" spans="1:6" ht="12.75">
      <c r="A570" s="133"/>
      <c r="B570" s="133"/>
      <c r="C570" s="133"/>
      <c r="D570" s="133"/>
      <c r="E570" s="133"/>
      <c r="F570" s="133"/>
    </row>
    <row r="571" spans="1:6" ht="12.75">
      <c r="A571" s="133"/>
      <c r="B571" s="133"/>
      <c r="C571" s="133"/>
      <c r="D571" s="133"/>
      <c r="E571" s="133"/>
      <c r="F571" s="133"/>
    </row>
    <row r="572" spans="1:6" ht="12.75">
      <c r="A572" s="133"/>
      <c r="B572" s="133"/>
      <c r="C572" s="133"/>
      <c r="D572" s="133"/>
      <c r="E572" s="133"/>
      <c r="F572" s="133"/>
    </row>
    <row r="573" spans="1:6" ht="12.75">
      <c r="A573" s="133"/>
      <c r="B573" s="133"/>
      <c r="C573" s="133"/>
      <c r="D573" s="133"/>
      <c r="E573" s="133"/>
      <c r="F573" s="133"/>
    </row>
    <row r="574" spans="1:6" ht="12.75">
      <c r="A574" s="133"/>
      <c r="B574" s="133"/>
      <c r="C574" s="133"/>
      <c r="D574" s="133"/>
      <c r="E574" s="133"/>
      <c r="F574" s="133"/>
    </row>
    <row r="575" spans="1:6" ht="12.75">
      <c r="A575" s="133"/>
      <c r="B575" s="133"/>
      <c r="C575" s="133"/>
      <c r="D575" s="133"/>
      <c r="E575" s="133"/>
      <c r="F575" s="133"/>
    </row>
    <row r="576" spans="1:6" ht="12.75">
      <c r="A576" s="133"/>
      <c r="B576" s="133"/>
      <c r="C576" s="133"/>
      <c r="D576" s="133"/>
      <c r="E576" s="133"/>
      <c r="F576" s="133"/>
    </row>
    <row r="577" spans="1:6" ht="12.75">
      <c r="A577" s="133"/>
      <c r="B577" s="133"/>
      <c r="C577" s="133"/>
      <c r="D577" s="133"/>
      <c r="E577" s="133"/>
      <c r="F577" s="133"/>
    </row>
    <row r="578" spans="1:6" ht="12.75">
      <c r="A578" s="133"/>
      <c r="B578" s="133"/>
      <c r="C578" s="133"/>
      <c r="D578" s="133"/>
      <c r="E578" s="133"/>
      <c r="F578" s="133"/>
    </row>
    <row r="579" spans="1:6" ht="12.75">
      <c r="A579" s="133"/>
      <c r="B579" s="133"/>
      <c r="C579" s="133"/>
      <c r="D579" s="133"/>
      <c r="E579" s="133"/>
      <c r="F579" s="133"/>
    </row>
    <row r="580" spans="1:6" ht="12.75">
      <c r="A580" s="133"/>
      <c r="B580" s="133"/>
      <c r="C580" s="133"/>
      <c r="D580" s="133"/>
      <c r="E580" s="133"/>
      <c r="F580" s="133"/>
    </row>
    <row r="581" spans="1:6" ht="12.75">
      <c r="A581" s="133"/>
      <c r="B581" s="133"/>
      <c r="C581" s="133"/>
      <c r="D581" s="133"/>
      <c r="E581" s="133"/>
      <c r="F581" s="133"/>
    </row>
    <row r="582" spans="1:6" ht="12.75">
      <c r="A582" s="133"/>
      <c r="B582" s="133"/>
      <c r="C582" s="133"/>
      <c r="D582" s="133"/>
      <c r="E582" s="133"/>
      <c r="F582" s="133"/>
    </row>
    <row r="583" spans="1:6" ht="12.75">
      <c r="A583" s="133"/>
      <c r="B583" s="133"/>
      <c r="C583" s="133"/>
      <c r="D583" s="133"/>
      <c r="E583" s="133"/>
      <c r="F583" s="133"/>
    </row>
    <row r="584" spans="1:6" ht="12.75">
      <c r="A584" s="133"/>
      <c r="B584" s="133"/>
      <c r="C584" s="133"/>
      <c r="D584" s="133"/>
      <c r="E584" s="133"/>
      <c r="F584" s="133"/>
    </row>
    <row r="585" spans="1:6" ht="12.75">
      <c r="A585" s="133"/>
      <c r="B585" s="133"/>
      <c r="C585" s="133"/>
      <c r="D585" s="133"/>
      <c r="E585" s="133"/>
      <c r="F585" s="133"/>
    </row>
    <row r="586" spans="1:6" ht="12.75">
      <c r="A586" s="133"/>
      <c r="B586" s="133"/>
      <c r="C586" s="133"/>
      <c r="D586" s="133"/>
      <c r="E586" s="133"/>
      <c r="F586" s="133"/>
    </row>
    <row r="587" spans="1:6" ht="12.75">
      <c r="A587" s="133"/>
      <c r="B587" s="133"/>
      <c r="C587" s="133"/>
      <c r="D587" s="133"/>
      <c r="E587" s="133"/>
      <c r="F587" s="133"/>
    </row>
    <row r="588" spans="1:6" ht="12.75">
      <c r="A588" s="133"/>
      <c r="B588" s="133"/>
      <c r="C588" s="133"/>
      <c r="D588" s="133"/>
      <c r="E588" s="133"/>
      <c r="F588" s="133"/>
    </row>
    <row r="589" spans="1:6" ht="12.75">
      <c r="A589" s="133"/>
      <c r="B589" s="133"/>
      <c r="C589" s="133"/>
      <c r="D589" s="133"/>
      <c r="E589" s="133"/>
      <c r="F589" s="133"/>
    </row>
    <row r="590" spans="1:6" ht="12.75">
      <c r="A590" s="133"/>
      <c r="B590" s="133"/>
      <c r="C590" s="133"/>
      <c r="D590" s="133"/>
      <c r="E590" s="133"/>
      <c r="F590" s="133"/>
    </row>
    <row r="591" spans="1:6" ht="12.75">
      <c r="A591" s="133"/>
      <c r="B591" s="133"/>
      <c r="C591" s="133"/>
      <c r="D591" s="133"/>
      <c r="E591" s="133"/>
      <c r="F591" s="133"/>
    </row>
    <row r="592" spans="1:6" ht="12.75">
      <c r="A592" s="133"/>
      <c r="B592" s="133"/>
      <c r="C592" s="133"/>
      <c r="D592" s="133"/>
      <c r="E592" s="133"/>
      <c r="F592" s="133"/>
    </row>
    <row r="593" spans="1:6" ht="12.75">
      <c r="A593" s="133"/>
      <c r="B593" s="133"/>
      <c r="C593" s="133"/>
      <c r="D593" s="133"/>
      <c r="E593" s="133"/>
      <c r="F593" s="133"/>
    </row>
    <row r="594" spans="1:6" ht="12.75">
      <c r="A594" s="133"/>
      <c r="B594" s="133"/>
      <c r="C594" s="133"/>
      <c r="D594" s="133"/>
      <c r="E594" s="133"/>
      <c r="F594" s="133"/>
    </row>
    <row r="595" spans="1:6" ht="12.75">
      <c r="A595" s="133"/>
      <c r="B595" s="133"/>
      <c r="C595" s="133"/>
      <c r="D595" s="133"/>
      <c r="E595" s="133"/>
      <c r="F595" s="133"/>
    </row>
    <row r="596" spans="1:6" ht="12.75">
      <c r="A596" s="133"/>
      <c r="B596" s="133"/>
      <c r="C596" s="133"/>
      <c r="D596" s="133"/>
      <c r="E596" s="133"/>
      <c r="F596" s="133"/>
    </row>
    <row r="597" spans="1:6" ht="12.75">
      <c r="A597" s="133"/>
      <c r="B597" s="133"/>
      <c r="C597" s="133"/>
      <c r="D597" s="133"/>
      <c r="E597" s="133"/>
      <c r="F597" s="133"/>
    </row>
    <row r="598" spans="1:6" ht="12.75">
      <c r="A598" s="133"/>
      <c r="B598" s="133"/>
      <c r="C598" s="133"/>
      <c r="D598" s="133"/>
      <c r="E598" s="133"/>
      <c r="F598" s="133"/>
    </row>
    <row r="599" spans="1:6" ht="12.75">
      <c r="A599" s="133"/>
      <c r="B599" s="133"/>
      <c r="C599" s="133"/>
      <c r="D599" s="133"/>
      <c r="E599" s="133"/>
      <c r="F599" s="133"/>
    </row>
    <row r="600" spans="1:6" ht="12.75">
      <c r="A600" s="133"/>
      <c r="B600" s="133"/>
      <c r="C600" s="133"/>
      <c r="D600" s="133"/>
      <c r="E600" s="133"/>
      <c r="F600" s="133"/>
    </row>
    <row r="601" spans="1:6" ht="12.75">
      <c r="A601" s="133"/>
      <c r="B601" s="133"/>
      <c r="C601" s="133"/>
      <c r="D601" s="133"/>
      <c r="E601" s="133"/>
      <c r="F601" s="133"/>
    </row>
    <row r="602" spans="1:6" ht="12.75">
      <c r="A602" s="133"/>
      <c r="B602" s="133"/>
      <c r="C602" s="133"/>
      <c r="D602" s="133"/>
      <c r="E602" s="133"/>
      <c r="F602" s="133"/>
    </row>
    <row r="603" spans="1:6" ht="12.75">
      <c r="A603" s="133"/>
      <c r="B603" s="133"/>
      <c r="C603" s="133"/>
      <c r="D603" s="133"/>
      <c r="E603" s="133"/>
      <c r="F603" s="133"/>
    </row>
    <row r="604" spans="1:6" ht="12.75">
      <c r="A604" s="133"/>
      <c r="B604" s="133"/>
      <c r="C604" s="133"/>
      <c r="D604" s="133"/>
      <c r="E604" s="133"/>
      <c r="F604" s="133"/>
    </row>
    <row r="605" spans="1:6" ht="12.75">
      <c r="A605" s="133"/>
      <c r="B605" s="133"/>
      <c r="C605" s="133"/>
      <c r="D605" s="133"/>
      <c r="E605" s="133"/>
      <c r="F605" s="133"/>
    </row>
    <row r="606" spans="1:6" ht="12.75">
      <c r="A606" s="133"/>
      <c r="B606" s="133"/>
      <c r="C606" s="133"/>
      <c r="D606" s="133"/>
      <c r="E606" s="133"/>
      <c r="F606" s="133"/>
    </row>
    <row r="607" spans="1:6" ht="12.75">
      <c r="A607" s="133"/>
      <c r="B607" s="133"/>
      <c r="C607" s="133"/>
      <c r="D607" s="133"/>
      <c r="E607" s="133"/>
      <c r="F607" s="133"/>
    </row>
    <row r="608" spans="1:6" ht="12.75">
      <c r="A608" s="133"/>
      <c r="B608" s="133"/>
      <c r="C608" s="133"/>
      <c r="D608" s="133"/>
      <c r="E608" s="133"/>
      <c r="F608" s="133"/>
    </row>
    <row r="609" spans="1:6" ht="12.75">
      <c r="A609" s="133"/>
      <c r="B609" s="133"/>
      <c r="C609" s="133"/>
      <c r="D609" s="133"/>
      <c r="E609" s="133"/>
      <c r="F609" s="133"/>
    </row>
    <row r="610" spans="1:6" ht="12.75">
      <c r="A610" s="133"/>
      <c r="B610" s="133"/>
      <c r="C610" s="133"/>
      <c r="D610" s="133"/>
      <c r="E610" s="133"/>
      <c r="F610" s="133"/>
    </row>
    <row r="611" spans="1:6" ht="12.75">
      <c r="A611" s="133"/>
      <c r="B611" s="133"/>
      <c r="C611" s="133"/>
      <c r="D611" s="133"/>
      <c r="E611" s="133"/>
      <c r="F611" s="133"/>
    </row>
    <row r="612" spans="1:6" ht="12.75">
      <c r="A612" s="133"/>
      <c r="B612" s="133"/>
      <c r="C612" s="133"/>
      <c r="D612" s="133"/>
      <c r="E612" s="133"/>
      <c r="F612" s="133"/>
    </row>
    <row r="613" spans="1:6" ht="12.75">
      <c r="A613" s="133"/>
      <c r="B613" s="133"/>
      <c r="C613" s="133"/>
      <c r="D613" s="133"/>
      <c r="E613" s="133"/>
      <c r="F613" s="133"/>
    </row>
    <row r="614" spans="1:6" ht="12.75">
      <c r="A614" s="133"/>
      <c r="B614" s="133"/>
      <c r="C614" s="133"/>
      <c r="D614" s="133"/>
      <c r="E614" s="133"/>
      <c r="F614" s="133"/>
    </row>
    <row r="615" spans="1:6" ht="12.75">
      <c r="A615" s="133"/>
      <c r="B615" s="133"/>
      <c r="C615" s="133"/>
      <c r="D615" s="133"/>
      <c r="E615" s="133"/>
      <c r="F615" s="133"/>
    </row>
    <row r="616" spans="1:6" ht="12.75">
      <c r="A616" s="133"/>
      <c r="B616" s="133"/>
      <c r="C616" s="133"/>
      <c r="D616" s="133"/>
      <c r="E616" s="133"/>
      <c r="F616" s="133"/>
    </row>
    <row r="617" spans="1:6" ht="12.75">
      <c r="A617" s="133"/>
      <c r="B617" s="133"/>
      <c r="C617" s="133"/>
      <c r="D617" s="133"/>
      <c r="E617" s="133"/>
      <c r="F617" s="133"/>
    </row>
    <row r="618" spans="1:6" ht="12.75">
      <c r="A618" s="133"/>
      <c r="B618" s="133"/>
      <c r="C618" s="133"/>
      <c r="D618" s="133"/>
      <c r="E618" s="133"/>
      <c r="F618" s="133"/>
    </row>
    <row r="619" spans="1:6" ht="12.75">
      <c r="A619" s="133"/>
      <c r="B619" s="133"/>
      <c r="C619" s="133"/>
      <c r="D619" s="133"/>
      <c r="E619" s="133"/>
      <c r="F619" s="133"/>
    </row>
    <row r="620" spans="1:6" ht="12.75">
      <c r="A620" s="133"/>
      <c r="B620" s="133"/>
      <c r="C620" s="133"/>
      <c r="D620" s="133"/>
      <c r="E620" s="133"/>
      <c r="F620" s="133"/>
    </row>
    <row r="621" spans="1:6" ht="12.75">
      <c r="A621" s="133"/>
      <c r="B621" s="133"/>
      <c r="C621" s="133"/>
      <c r="D621" s="133"/>
      <c r="E621" s="133"/>
      <c r="F621" s="133"/>
    </row>
    <row r="622" spans="1:6" ht="12.75">
      <c r="A622" s="133"/>
      <c r="B622" s="133"/>
      <c r="C622" s="133"/>
      <c r="D622" s="133"/>
      <c r="E622" s="133"/>
      <c r="F622" s="133"/>
    </row>
    <row r="623" spans="1:6" ht="12.75">
      <c r="A623" s="133"/>
      <c r="B623" s="133"/>
      <c r="C623" s="133"/>
      <c r="D623" s="133"/>
      <c r="E623" s="133"/>
      <c r="F623" s="133"/>
    </row>
    <row r="624" spans="1:6" ht="12.75">
      <c r="A624" s="133"/>
      <c r="B624" s="133"/>
      <c r="C624" s="133"/>
      <c r="D624" s="133"/>
      <c r="E624" s="133"/>
      <c r="F624" s="133"/>
    </row>
    <row r="625" spans="1:6" ht="12.75">
      <c r="A625" s="133"/>
      <c r="B625" s="133"/>
      <c r="C625" s="133"/>
      <c r="D625" s="133"/>
      <c r="E625" s="133"/>
      <c r="F625" s="133"/>
    </row>
    <row r="626" spans="1:6" ht="12.75">
      <c r="A626" s="133"/>
      <c r="B626" s="133"/>
      <c r="C626" s="133"/>
      <c r="D626" s="133"/>
      <c r="E626" s="133"/>
      <c r="F626" s="133"/>
    </row>
    <row r="627" spans="1:6" ht="12.75">
      <c r="A627" s="133"/>
      <c r="B627" s="133"/>
      <c r="C627" s="133"/>
      <c r="D627" s="133"/>
      <c r="E627" s="133"/>
      <c r="F627" s="133"/>
    </row>
    <row r="628" spans="1:6" ht="12.75">
      <c r="A628" s="133"/>
      <c r="B628" s="133"/>
      <c r="C628" s="133"/>
      <c r="D628" s="133"/>
      <c r="E628" s="133"/>
      <c r="F628" s="133"/>
    </row>
    <row r="629" spans="1:6" ht="12.75">
      <c r="A629" s="133"/>
      <c r="B629" s="133"/>
      <c r="C629" s="133"/>
      <c r="D629" s="133"/>
      <c r="E629" s="133"/>
      <c r="F629" s="133"/>
    </row>
    <row r="630" spans="1:6" ht="12.75">
      <c r="A630" s="133"/>
      <c r="B630" s="133"/>
      <c r="C630" s="133"/>
      <c r="D630" s="133"/>
      <c r="E630" s="133"/>
      <c r="F630" s="133"/>
    </row>
    <row r="631" spans="1:6" ht="12.75">
      <c r="A631" s="133"/>
      <c r="B631" s="133"/>
      <c r="C631" s="133"/>
      <c r="D631" s="133"/>
      <c r="E631" s="133"/>
      <c r="F631" s="133"/>
    </row>
    <row r="632" spans="1:6" ht="12.75">
      <c r="A632" s="133"/>
      <c r="B632" s="133"/>
      <c r="C632" s="133"/>
      <c r="D632" s="133"/>
      <c r="E632" s="133"/>
      <c r="F632" s="133"/>
    </row>
    <row r="633" spans="1:6" ht="12.75">
      <c r="A633" s="133"/>
      <c r="B633" s="133"/>
      <c r="C633" s="133"/>
      <c r="D633" s="133"/>
      <c r="E633" s="133"/>
      <c r="F633" s="133"/>
    </row>
    <row r="634" spans="1:6" ht="12.75">
      <c r="A634" s="133"/>
      <c r="B634" s="133"/>
      <c r="C634" s="133"/>
      <c r="D634" s="133"/>
      <c r="E634" s="133"/>
      <c r="F634" s="133"/>
    </row>
    <row r="635" spans="1:6" ht="12.75">
      <c r="A635" s="133"/>
      <c r="B635" s="133"/>
      <c r="C635" s="133"/>
      <c r="D635" s="133"/>
      <c r="E635" s="133"/>
      <c r="F635" s="133"/>
    </row>
    <row r="636" spans="1:6" ht="12.75">
      <c r="A636" s="133"/>
      <c r="B636" s="133"/>
      <c r="C636" s="133"/>
      <c r="D636" s="133"/>
      <c r="E636" s="133"/>
      <c r="F636" s="133"/>
    </row>
    <row r="637" spans="1:6" ht="12.75">
      <c r="A637" s="133"/>
      <c r="B637" s="133"/>
      <c r="C637" s="133"/>
      <c r="D637" s="133"/>
      <c r="E637" s="133"/>
      <c r="F637" s="133"/>
    </row>
    <row r="638" spans="1:6" ht="12.75">
      <c r="A638" s="133"/>
      <c r="B638" s="133"/>
      <c r="C638" s="133"/>
      <c r="D638" s="133"/>
      <c r="E638" s="133"/>
      <c r="F638" s="133"/>
    </row>
    <row r="639" spans="1:6" ht="12.75">
      <c r="A639" s="133"/>
      <c r="B639" s="133"/>
      <c r="C639" s="133"/>
      <c r="D639" s="133"/>
      <c r="E639" s="133"/>
      <c r="F639" s="133"/>
    </row>
    <row r="640" spans="1:6" ht="12.75">
      <c r="A640" s="133"/>
      <c r="B640" s="133"/>
      <c r="C640" s="133"/>
      <c r="D640" s="133"/>
      <c r="E640" s="133"/>
      <c r="F640" s="133"/>
    </row>
    <row r="641" spans="1:6" ht="12.75">
      <c r="A641" s="133"/>
      <c r="B641" s="133"/>
      <c r="C641" s="133"/>
      <c r="D641" s="133"/>
      <c r="E641" s="133"/>
      <c r="F641" s="133"/>
    </row>
    <row r="642" spans="1:6" ht="12.75">
      <c r="A642" s="133"/>
      <c r="B642" s="133"/>
      <c r="C642" s="133"/>
      <c r="D642" s="133"/>
      <c r="E642" s="133"/>
      <c r="F642" s="133"/>
    </row>
    <row r="643" spans="1:6" ht="12.75">
      <c r="A643" s="133"/>
      <c r="B643" s="133"/>
      <c r="C643" s="133"/>
      <c r="D643" s="133"/>
      <c r="E643" s="133"/>
      <c r="F643" s="133"/>
    </row>
  </sheetData>
  <sheetProtection/>
  <mergeCells count="7">
    <mergeCell ref="A2:F2"/>
    <mergeCell ref="A3:F3"/>
    <mergeCell ref="A5:F5"/>
    <mergeCell ref="B4:F4"/>
    <mergeCell ref="H154:I154"/>
    <mergeCell ref="H156:I156"/>
    <mergeCell ref="H144:M144"/>
  </mergeCells>
  <printOptions/>
  <pageMargins left="0" right="0" top="0" bottom="0" header="0.1968503937007874" footer="0"/>
  <pageSetup fitToHeight="0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654"/>
  <sheetViews>
    <sheetView workbookViewId="0" topLeftCell="A4">
      <selection activeCell="I119" sqref="I119"/>
    </sheetView>
  </sheetViews>
  <sheetFormatPr defaultColWidth="9.00390625" defaultRowHeight="12.75"/>
  <cols>
    <col min="1" max="1" width="57.00390625" style="0" customWidth="1"/>
    <col min="2" max="2" width="3.75390625" style="0" customWidth="1"/>
    <col min="3" max="3" width="4.00390625" style="0" customWidth="1"/>
    <col min="4" max="4" width="11.125" style="0" customWidth="1"/>
    <col min="5" max="5" width="4.875" style="0" customWidth="1"/>
    <col min="6" max="6" width="12.00390625" style="0" customWidth="1"/>
    <col min="7" max="7" width="12.125" style="0" customWidth="1"/>
    <col min="10" max="10" width="10.125" style="0" customWidth="1"/>
    <col min="11" max="11" width="10.875" style="0" customWidth="1"/>
    <col min="12" max="12" width="10.125" style="0" customWidth="1"/>
  </cols>
  <sheetData>
    <row r="1" ht="15.75" customHeight="1"/>
    <row r="2" spans="1:8" ht="15">
      <c r="A2" s="304" t="s">
        <v>355</v>
      </c>
      <c r="B2" s="304"/>
      <c r="C2" s="304"/>
      <c r="D2" s="304"/>
      <c r="E2" s="304"/>
      <c r="F2" s="276"/>
      <c r="G2" s="281"/>
      <c r="H2" s="6"/>
    </row>
    <row r="3" spans="1:8" ht="30" customHeight="1">
      <c r="A3" s="316" t="str">
        <f>'прилож.№ 1'!A3:C3</f>
        <v>к проекту решения Думы Ушаковского муниципального образования  от __.__.2021 г. №   "О  бюджете Ушаковского муниципального образования на 2022 год и на плановый период 2023-2024 годов"                                                                                                                                                                                                                                       </v>
      </c>
      <c r="B3" s="316"/>
      <c r="C3" s="316"/>
      <c r="D3" s="316"/>
      <c r="E3" s="316"/>
      <c r="F3" s="316"/>
      <c r="G3" s="316"/>
      <c r="H3" s="6"/>
    </row>
    <row r="4" spans="1:8" ht="12.75" customHeight="1">
      <c r="A4" s="37"/>
      <c r="B4" s="300"/>
      <c r="C4" s="300"/>
      <c r="D4" s="300"/>
      <c r="E4" s="300"/>
      <c r="F4" s="300"/>
      <c r="G4" s="14"/>
      <c r="H4" s="6"/>
    </row>
    <row r="5" spans="1:8" ht="74.25" customHeight="1">
      <c r="A5" s="302" t="s">
        <v>586</v>
      </c>
      <c r="B5" s="302"/>
      <c r="C5" s="302"/>
      <c r="D5" s="302"/>
      <c r="E5" s="302"/>
      <c r="F5" s="302"/>
      <c r="G5" s="302"/>
      <c r="H5" s="6"/>
    </row>
    <row r="6" spans="1:8" ht="15" customHeight="1">
      <c r="A6" s="65"/>
      <c r="B6" s="66"/>
      <c r="C6" s="83"/>
      <c r="D6" s="83"/>
      <c r="E6" s="83"/>
      <c r="F6" s="64"/>
      <c r="G6" s="6"/>
      <c r="H6" s="6"/>
    </row>
    <row r="7" spans="1:8" ht="15.75" customHeight="1">
      <c r="A7" s="311" t="s">
        <v>86</v>
      </c>
      <c r="B7" s="311" t="s">
        <v>98</v>
      </c>
      <c r="C7" s="311" t="s">
        <v>99</v>
      </c>
      <c r="D7" s="311" t="s">
        <v>48</v>
      </c>
      <c r="E7" s="311" t="s">
        <v>49</v>
      </c>
      <c r="F7" s="311" t="s">
        <v>666</v>
      </c>
      <c r="G7" s="311"/>
      <c r="H7" s="6"/>
    </row>
    <row r="8" spans="1:10" ht="13.5" customHeight="1">
      <c r="A8" s="311"/>
      <c r="B8" s="311"/>
      <c r="C8" s="311"/>
      <c r="D8" s="311"/>
      <c r="E8" s="311"/>
      <c r="F8" s="84">
        <v>2023</v>
      </c>
      <c r="G8" s="68">
        <v>2024</v>
      </c>
      <c r="H8" s="6"/>
      <c r="J8" s="32"/>
    </row>
    <row r="9" spans="1:8" ht="15">
      <c r="A9" s="52" t="s">
        <v>100</v>
      </c>
      <c r="B9" s="52"/>
      <c r="C9" s="52"/>
      <c r="D9" s="52"/>
      <c r="E9" s="52"/>
      <c r="F9" s="203">
        <f>F10+F65+F77+F85+F106+F150+F171+F179+F186</f>
        <v>144902746.06</v>
      </c>
      <c r="G9" s="203">
        <f>G10+G65+G77+G85+G106+G150+G171+G179+G186</f>
        <v>101230984.11</v>
      </c>
      <c r="H9" s="6"/>
    </row>
    <row r="10" spans="1:8" ht="15">
      <c r="A10" s="59" t="s">
        <v>101</v>
      </c>
      <c r="B10" s="72" t="s">
        <v>83</v>
      </c>
      <c r="C10" s="72" t="s">
        <v>102</v>
      </c>
      <c r="D10" s="72" t="s">
        <v>147</v>
      </c>
      <c r="E10" s="72" t="s">
        <v>103</v>
      </c>
      <c r="F10" s="203">
        <f>F11+F19+F27+F48+F54</f>
        <v>42480801.489999995</v>
      </c>
      <c r="G10" s="203">
        <f>G11+G19+G27+G48+G54</f>
        <v>43468002.84</v>
      </c>
      <c r="H10" s="6"/>
    </row>
    <row r="11" spans="1:8" ht="24">
      <c r="A11" s="86" t="s">
        <v>46</v>
      </c>
      <c r="B11" s="72" t="s">
        <v>83</v>
      </c>
      <c r="C11" s="72" t="s">
        <v>104</v>
      </c>
      <c r="D11" s="72" t="s">
        <v>147</v>
      </c>
      <c r="E11" s="72" t="s">
        <v>103</v>
      </c>
      <c r="F11" s="203">
        <f aca="true" t="shared" si="0" ref="F11:G13">F12</f>
        <v>2512441.3</v>
      </c>
      <c r="G11" s="203">
        <f t="shared" si="0"/>
        <v>2512441.3</v>
      </c>
      <c r="H11" s="6"/>
    </row>
    <row r="12" spans="1:10" ht="14.25" customHeight="1">
      <c r="A12" s="86" t="s">
        <v>35</v>
      </c>
      <c r="B12" s="50" t="s">
        <v>83</v>
      </c>
      <c r="C12" s="50" t="s">
        <v>104</v>
      </c>
      <c r="D12" s="88" t="s">
        <v>149</v>
      </c>
      <c r="E12" s="50" t="s">
        <v>103</v>
      </c>
      <c r="F12" s="238">
        <f t="shared" si="0"/>
        <v>2512441.3</v>
      </c>
      <c r="G12" s="238">
        <f t="shared" si="0"/>
        <v>2512441.3</v>
      </c>
      <c r="H12" s="6"/>
      <c r="J12" s="13"/>
    </row>
    <row r="13" spans="1:8" ht="24">
      <c r="A13" s="43" t="s">
        <v>37</v>
      </c>
      <c r="B13" s="50" t="s">
        <v>83</v>
      </c>
      <c r="C13" s="50" t="s">
        <v>104</v>
      </c>
      <c r="D13" s="88" t="s">
        <v>148</v>
      </c>
      <c r="E13" s="50" t="s">
        <v>103</v>
      </c>
      <c r="F13" s="238">
        <f t="shared" si="0"/>
        <v>2512441.3</v>
      </c>
      <c r="G13" s="238">
        <f t="shared" si="0"/>
        <v>2512441.3</v>
      </c>
      <c r="H13" s="6"/>
    </row>
    <row r="14" spans="1:8" ht="13.5" customHeight="1">
      <c r="A14" s="90" t="s">
        <v>36</v>
      </c>
      <c r="B14" s="50" t="s">
        <v>83</v>
      </c>
      <c r="C14" s="50" t="s">
        <v>104</v>
      </c>
      <c r="D14" s="88" t="s">
        <v>151</v>
      </c>
      <c r="E14" s="50" t="s">
        <v>103</v>
      </c>
      <c r="F14" s="238">
        <f>F17+F18</f>
        <v>2512441.3</v>
      </c>
      <c r="G14" s="238">
        <f>G17+G18</f>
        <v>2512441.3</v>
      </c>
      <c r="H14" s="6"/>
    </row>
    <row r="15" spans="1:8" ht="38.25" customHeight="1">
      <c r="A15" s="90" t="s">
        <v>190</v>
      </c>
      <c r="B15" s="50" t="s">
        <v>83</v>
      </c>
      <c r="C15" s="50" t="s">
        <v>104</v>
      </c>
      <c r="D15" s="88" t="s">
        <v>151</v>
      </c>
      <c r="E15" s="50" t="s">
        <v>189</v>
      </c>
      <c r="F15" s="238">
        <f>F16</f>
        <v>2512441.3</v>
      </c>
      <c r="G15" s="238">
        <f>G16</f>
        <v>2512441.3</v>
      </c>
      <c r="H15" s="6"/>
    </row>
    <row r="16" spans="1:8" ht="17.25" customHeight="1">
      <c r="A16" s="90" t="s">
        <v>191</v>
      </c>
      <c r="B16" s="50" t="s">
        <v>83</v>
      </c>
      <c r="C16" s="50" t="s">
        <v>104</v>
      </c>
      <c r="D16" s="88" t="s">
        <v>151</v>
      </c>
      <c r="E16" s="50" t="s">
        <v>188</v>
      </c>
      <c r="F16" s="238">
        <f>F17+F18</f>
        <v>2512441.3</v>
      </c>
      <c r="G16" s="238">
        <f>G17+G18</f>
        <v>2512441.3</v>
      </c>
      <c r="H16" s="6"/>
    </row>
    <row r="17" spans="1:8" ht="13.5" customHeight="1">
      <c r="A17" s="43" t="s">
        <v>175</v>
      </c>
      <c r="B17" s="50" t="s">
        <v>83</v>
      </c>
      <c r="C17" s="50" t="s">
        <v>104</v>
      </c>
      <c r="D17" s="88" t="s">
        <v>151</v>
      </c>
      <c r="E17" s="50" t="s">
        <v>24</v>
      </c>
      <c r="F17" s="239">
        <v>1990211</v>
      </c>
      <c r="G17" s="239">
        <v>1990211</v>
      </c>
      <c r="H17" s="6"/>
    </row>
    <row r="18" spans="1:8" ht="24" customHeight="1">
      <c r="A18" s="43" t="s">
        <v>176</v>
      </c>
      <c r="B18" s="50" t="s">
        <v>83</v>
      </c>
      <c r="C18" s="50" t="s">
        <v>104</v>
      </c>
      <c r="D18" s="88" t="s">
        <v>151</v>
      </c>
      <c r="E18" s="50" t="s">
        <v>192</v>
      </c>
      <c r="F18" s="238">
        <v>522230.3</v>
      </c>
      <c r="G18" s="238">
        <v>522230.3</v>
      </c>
      <c r="H18" s="6"/>
    </row>
    <row r="19" spans="1:8" ht="24" customHeight="1">
      <c r="A19" s="86" t="s">
        <v>283</v>
      </c>
      <c r="B19" s="72" t="s">
        <v>83</v>
      </c>
      <c r="C19" s="72" t="s">
        <v>117</v>
      </c>
      <c r="D19" s="52" t="s">
        <v>147</v>
      </c>
      <c r="E19" s="72" t="s">
        <v>103</v>
      </c>
      <c r="F19" s="203">
        <f aca="true" t="shared" si="1" ref="F19:G23">F20</f>
        <v>1275104.33</v>
      </c>
      <c r="G19" s="205">
        <f t="shared" si="1"/>
        <v>1275104.33</v>
      </c>
      <c r="H19" s="6"/>
    </row>
    <row r="20" spans="1:8" ht="15.75" customHeight="1">
      <c r="A20" s="86" t="s">
        <v>35</v>
      </c>
      <c r="B20" s="50" t="s">
        <v>83</v>
      </c>
      <c r="C20" s="50" t="s">
        <v>117</v>
      </c>
      <c r="D20" s="88" t="s">
        <v>149</v>
      </c>
      <c r="E20" s="50" t="s">
        <v>103</v>
      </c>
      <c r="F20" s="238">
        <f t="shared" si="1"/>
        <v>1275104.33</v>
      </c>
      <c r="G20" s="238">
        <f t="shared" si="1"/>
        <v>1275104.33</v>
      </c>
      <c r="H20" s="6"/>
    </row>
    <row r="21" spans="1:8" ht="24" customHeight="1">
      <c r="A21" s="43" t="s">
        <v>37</v>
      </c>
      <c r="B21" s="50" t="s">
        <v>83</v>
      </c>
      <c r="C21" s="50" t="s">
        <v>117</v>
      </c>
      <c r="D21" s="88" t="s">
        <v>148</v>
      </c>
      <c r="E21" s="50" t="s">
        <v>103</v>
      </c>
      <c r="F21" s="238">
        <f t="shared" si="1"/>
        <v>1275104.33</v>
      </c>
      <c r="G21" s="242">
        <f t="shared" si="1"/>
        <v>1275104.33</v>
      </c>
      <c r="H21" s="6"/>
    </row>
    <row r="22" spans="1:8" ht="15" customHeight="1">
      <c r="A22" s="43" t="s">
        <v>36</v>
      </c>
      <c r="B22" s="50" t="s">
        <v>83</v>
      </c>
      <c r="C22" s="50" t="s">
        <v>117</v>
      </c>
      <c r="D22" s="88" t="s">
        <v>151</v>
      </c>
      <c r="E22" s="50" t="s">
        <v>103</v>
      </c>
      <c r="F22" s="238">
        <f t="shared" si="1"/>
        <v>1275104.33</v>
      </c>
      <c r="G22" s="242">
        <f t="shared" si="1"/>
        <v>1275104.33</v>
      </c>
      <c r="H22" s="6"/>
    </row>
    <row r="23" spans="1:8" ht="24" customHeight="1">
      <c r="A23" s="43" t="s">
        <v>190</v>
      </c>
      <c r="B23" s="50" t="s">
        <v>83</v>
      </c>
      <c r="C23" s="50" t="s">
        <v>117</v>
      </c>
      <c r="D23" s="88" t="s">
        <v>151</v>
      </c>
      <c r="E23" s="50" t="s">
        <v>189</v>
      </c>
      <c r="F23" s="238">
        <f t="shared" si="1"/>
        <v>1275104.33</v>
      </c>
      <c r="G23" s="242">
        <f t="shared" si="1"/>
        <v>1275104.33</v>
      </c>
      <c r="H23" s="6"/>
    </row>
    <row r="24" spans="1:8" ht="16.5" customHeight="1">
      <c r="A24" s="43" t="s">
        <v>191</v>
      </c>
      <c r="B24" s="50" t="s">
        <v>83</v>
      </c>
      <c r="C24" s="50" t="s">
        <v>117</v>
      </c>
      <c r="D24" s="88" t="s">
        <v>151</v>
      </c>
      <c r="E24" s="50" t="s">
        <v>188</v>
      </c>
      <c r="F24" s="238">
        <f>F25+F26</f>
        <v>1275104.33</v>
      </c>
      <c r="G24" s="242">
        <f>G25+G26</f>
        <v>1275104.33</v>
      </c>
      <c r="H24" s="6"/>
    </row>
    <row r="25" spans="1:8" ht="16.5" customHeight="1">
      <c r="A25" s="43" t="s">
        <v>175</v>
      </c>
      <c r="B25" s="50" t="s">
        <v>83</v>
      </c>
      <c r="C25" s="50" t="s">
        <v>117</v>
      </c>
      <c r="D25" s="88" t="s">
        <v>151</v>
      </c>
      <c r="E25" s="50" t="s">
        <v>24</v>
      </c>
      <c r="F25" s="239">
        <v>979342.8</v>
      </c>
      <c r="G25" s="239">
        <v>979342.8</v>
      </c>
      <c r="H25" s="6"/>
    </row>
    <row r="26" spans="1:8" ht="24" customHeight="1">
      <c r="A26" s="43" t="s">
        <v>176</v>
      </c>
      <c r="B26" s="50" t="s">
        <v>83</v>
      </c>
      <c r="C26" s="50" t="s">
        <v>117</v>
      </c>
      <c r="D26" s="88" t="s">
        <v>151</v>
      </c>
      <c r="E26" s="50" t="s">
        <v>192</v>
      </c>
      <c r="F26" s="239">
        <v>295761.53</v>
      </c>
      <c r="G26" s="239">
        <v>295761.53</v>
      </c>
      <c r="H26" s="6"/>
    </row>
    <row r="27" spans="1:8" ht="35.25" customHeight="1">
      <c r="A27" s="86" t="s">
        <v>47</v>
      </c>
      <c r="B27" s="72" t="s">
        <v>83</v>
      </c>
      <c r="C27" s="72" t="s">
        <v>106</v>
      </c>
      <c r="D27" s="72" t="s">
        <v>147</v>
      </c>
      <c r="E27" s="72" t="s">
        <v>103</v>
      </c>
      <c r="F27" s="203">
        <f>F28</f>
        <v>24690733.79</v>
      </c>
      <c r="G27" s="203">
        <f>G28</f>
        <v>25677935.14</v>
      </c>
      <c r="H27" s="6"/>
    </row>
    <row r="28" spans="1:8" ht="14.25" customHeight="1">
      <c r="A28" s="86" t="s">
        <v>35</v>
      </c>
      <c r="B28" s="50" t="s">
        <v>83</v>
      </c>
      <c r="C28" s="50" t="s">
        <v>106</v>
      </c>
      <c r="D28" s="88" t="s">
        <v>149</v>
      </c>
      <c r="E28" s="50" t="s">
        <v>103</v>
      </c>
      <c r="F28" s="238">
        <f>F29+F43</f>
        <v>24690733.79</v>
      </c>
      <c r="G28" s="238">
        <f>G29+G43</f>
        <v>25677935.14</v>
      </c>
      <c r="H28" s="6"/>
    </row>
    <row r="29" spans="1:8" ht="24">
      <c r="A29" s="43" t="s">
        <v>37</v>
      </c>
      <c r="B29" s="50" t="s">
        <v>83</v>
      </c>
      <c r="C29" s="50" t="s">
        <v>106</v>
      </c>
      <c r="D29" s="88" t="s">
        <v>148</v>
      </c>
      <c r="E29" s="50" t="s">
        <v>103</v>
      </c>
      <c r="F29" s="238">
        <f>F30</f>
        <v>24690033.79</v>
      </c>
      <c r="G29" s="238">
        <f>G30</f>
        <v>25677235.14</v>
      </c>
      <c r="H29" s="6"/>
    </row>
    <row r="30" spans="1:8" ht="13.5" customHeight="1">
      <c r="A30" s="90" t="s">
        <v>36</v>
      </c>
      <c r="B30" s="50" t="s">
        <v>83</v>
      </c>
      <c r="C30" s="50" t="s">
        <v>106</v>
      </c>
      <c r="D30" s="88" t="s">
        <v>151</v>
      </c>
      <c r="E30" s="50" t="s">
        <v>103</v>
      </c>
      <c r="F30" s="238">
        <f>F31+F35+F39</f>
        <v>24690033.79</v>
      </c>
      <c r="G30" s="238">
        <f>G31+G35+G39</f>
        <v>25677235.14</v>
      </c>
      <c r="H30" s="6"/>
    </row>
    <row r="31" spans="1:8" ht="37.5" customHeight="1">
      <c r="A31" s="90" t="s">
        <v>190</v>
      </c>
      <c r="B31" s="50" t="s">
        <v>83</v>
      </c>
      <c r="C31" s="50" t="s">
        <v>106</v>
      </c>
      <c r="D31" s="88" t="s">
        <v>151</v>
      </c>
      <c r="E31" s="50" t="s">
        <v>189</v>
      </c>
      <c r="F31" s="238">
        <f>F32</f>
        <v>23770033.79</v>
      </c>
      <c r="G31" s="238">
        <f>G32</f>
        <v>24720835.14</v>
      </c>
      <c r="H31" s="6"/>
    </row>
    <row r="32" spans="1:8" ht="15" customHeight="1">
      <c r="A32" s="90" t="s">
        <v>191</v>
      </c>
      <c r="B32" s="50" t="s">
        <v>83</v>
      </c>
      <c r="C32" s="50" t="s">
        <v>106</v>
      </c>
      <c r="D32" s="88" t="s">
        <v>151</v>
      </c>
      <c r="E32" s="50" t="s">
        <v>188</v>
      </c>
      <c r="F32" s="238">
        <f>F33+F34</f>
        <v>23770033.79</v>
      </c>
      <c r="G32" s="238">
        <f>G33+G34</f>
        <v>24720835.14</v>
      </c>
      <c r="H32" s="6"/>
    </row>
    <row r="33" spans="1:8" ht="13.5" customHeight="1">
      <c r="A33" s="43" t="s">
        <v>175</v>
      </c>
      <c r="B33" s="50" t="s">
        <v>83</v>
      </c>
      <c r="C33" s="50" t="s">
        <v>106</v>
      </c>
      <c r="D33" s="88" t="s">
        <v>151</v>
      </c>
      <c r="E33" s="50" t="s">
        <v>24</v>
      </c>
      <c r="F33" s="238">
        <v>18256554.37</v>
      </c>
      <c r="G33" s="238">
        <v>18986816.54</v>
      </c>
      <c r="H33" s="6"/>
    </row>
    <row r="34" spans="1:8" ht="36" customHeight="1">
      <c r="A34" s="43" t="s">
        <v>176</v>
      </c>
      <c r="B34" s="50" t="s">
        <v>83</v>
      </c>
      <c r="C34" s="50" t="s">
        <v>106</v>
      </c>
      <c r="D34" s="88" t="s">
        <v>151</v>
      </c>
      <c r="E34" s="50" t="s">
        <v>192</v>
      </c>
      <c r="F34" s="238">
        <v>5513479.42</v>
      </c>
      <c r="G34" s="238">
        <v>5734018.6</v>
      </c>
      <c r="H34" s="6"/>
    </row>
    <row r="35" spans="1:8" ht="27" customHeight="1">
      <c r="A35" s="43" t="s">
        <v>181</v>
      </c>
      <c r="B35" s="50" t="s">
        <v>83</v>
      </c>
      <c r="C35" s="50" t="s">
        <v>106</v>
      </c>
      <c r="D35" s="88" t="s">
        <v>151</v>
      </c>
      <c r="E35" s="50" t="s">
        <v>105</v>
      </c>
      <c r="F35" s="238">
        <f>F36</f>
        <v>910000</v>
      </c>
      <c r="G35" s="238">
        <f>G36</f>
        <v>946400</v>
      </c>
      <c r="H35" s="6"/>
    </row>
    <row r="36" spans="1:8" ht="24">
      <c r="A36" s="43" t="s">
        <v>178</v>
      </c>
      <c r="B36" s="50" t="s">
        <v>83</v>
      </c>
      <c r="C36" s="50" t="s">
        <v>106</v>
      </c>
      <c r="D36" s="88" t="s">
        <v>151</v>
      </c>
      <c r="E36" s="50" t="s">
        <v>177</v>
      </c>
      <c r="F36" s="238">
        <f>F37+F38</f>
        <v>910000</v>
      </c>
      <c r="G36" s="238">
        <f>G37+G38</f>
        <v>946400</v>
      </c>
      <c r="H36" s="6"/>
    </row>
    <row r="37" spans="1:8" ht="15">
      <c r="A37" s="43" t="s">
        <v>463</v>
      </c>
      <c r="B37" s="50" t="s">
        <v>83</v>
      </c>
      <c r="C37" s="50" t="s">
        <v>106</v>
      </c>
      <c r="D37" s="88" t="s">
        <v>151</v>
      </c>
      <c r="E37" s="50" t="s">
        <v>26</v>
      </c>
      <c r="F37" s="239">
        <v>260000</v>
      </c>
      <c r="G37" s="239">
        <v>270400</v>
      </c>
      <c r="H37" s="6"/>
    </row>
    <row r="38" spans="1:8" ht="15">
      <c r="A38" s="43" t="s">
        <v>460</v>
      </c>
      <c r="B38" s="50" t="s">
        <v>83</v>
      </c>
      <c r="C38" s="50" t="s">
        <v>106</v>
      </c>
      <c r="D38" s="88" t="s">
        <v>151</v>
      </c>
      <c r="E38" s="50" t="s">
        <v>459</v>
      </c>
      <c r="F38" s="239">
        <v>650000</v>
      </c>
      <c r="G38" s="239">
        <v>676000</v>
      </c>
      <c r="H38" s="6"/>
    </row>
    <row r="39" spans="1:8" ht="14.25" customHeight="1">
      <c r="A39" s="43" t="s">
        <v>179</v>
      </c>
      <c r="B39" s="50" t="s">
        <v>83</v>
      </c>
      <c r="C39" s="50" t="s">
        <v>106</v>
      </c>
      <c r="D39" s="88" t="s">
        <v>151</v>
      </c>
      <c r="E39" s="50" t="s">
        <v>180</v>
      </c>
      <c r="F39" s="238">
        <f>F40</f>
        <v>10000</v>
      </c>
      <c r="G39" s="238">
        <f>G40</f>
        <v>10000</v>
      </c>
      <c r="H39" s="6"/>
    </row>
    <row r="40" spans="1:8" ht="13.5" customHeight="1">
      <c r="A40" s="160" t="s">
        <v>311</v>
      </c>
      <c r="B40" s="50" t="s">
        <v>83</v>
      </c>
      <c r="C40" s="50" t="s">
        <v>106</v>
      </c>
      <c r="D40" s="88" t="s">
        <v>151</v>
      </c>
      <c r="E40" s="50" t="s">
        <v>310</v>
      </c>
      <c r="F40" s="238">
        <f>F41+F42</f>
        <v>10000</v>
      </c>
      <c r="G40" s="238">
        <f>G41+G42</f>
        <v>10000</v>
      </c>
      <c r="H40" s="6"/>
    </row>
    <row r="41" spans="1:8" ht="15">
      <c r="A41" s="160" t="s">
        <v>457</v>
      </c>
      <c r="B41" s="50" t="s">
        <v>83</v>
      </c>
      <c r="C41" s="50" t="s">
        <v>106</v>
      </c>
      <c r="D41" s="88" t="s">
        <v>151</v>
      </c>
      <c r="E41" s="50" t="s">
        <v>193</v>
      </c>
      <c r="F41" s="238">
        <v>9000</v>
      </c>
      <c r="G41" s="238">
        <v>9000</v>
      </c>
      <c r="H41" s="6"/>
    </row>
    <row r="42" spans="1:8" ht="12.75" customHeight="1">
      <c r="A42" s="160" t="s">
        <v>196</v>
      </c>
      <c r="B42" s="50" t="s">
        <v>83</v>
      </c>
      <c r="C42" s="50" t="s">
        <v>106</v>
      </c>
      <c r="D42" s="88" t="s">
        <v>151</v>
      </c>
      <c r="E42" s="50" t="s">
        <v>194</v>
      </c>
      <c r="F42" s="238">
        <v>1000</v>
      </c>
      <c r="G42" s="238">
        <v>1000</v>
      </c>
      <c r="H42" s="6"/>
    </row>
    <row r="43" spans="1:8" ht="24">
      <c r="A43" s="86" t="s">
        <v>2</v>
      </c>
      <c r="B43" s="72" t="s">
        <v>83</v>
      </c>
      <c r="C43" s="72" t="s">
        <v>106</v>
      </c>
      <c r="D43" s="87" t="s">
        <v>152</v>
      </c>
      <c r="E43" s="72" t="s">
        <v>103</v>
      </c>
      <c r="F43" s="203">
        <f>F44</f>
        <v>700</v>
      </c>
      <c r="G43" s="203">
        <f>G44</f>
        <v>700</v>
      </c>
      <c r="H43" s="6"/>
    </row>
    <row r="44" spans="1:8" ht="63.75" customHeight="1">
      <c r="A44" s="86" t="s">
        <v>4</v>
      </c>
      <c r="B44" s="50" t="s">
        <v>83</v>
      </c>
      <c r="C44" s="50" t="s">
        <v>106</v>
      </c>
      <c r="D44" s="88" t="s">
        <v>146</v>
      </c>
      <c r="E44" s="50" t="s">
        <v>103</v>
      </c>
      <c r="F44" s="238">
        <f>F47</f>
        <v>700</v>
      </c>
      <c r="G44" s="238">
        <f>G47</f>
        <v>700</v>
      </c>
      <c r="H44" s="6"/>
    </row>
    <row r="45" spans="1:8" ht="24">
      <c r="A45" s="43" t="s">
        <v>181</v>
      </c>
      <c r="B45" s="50" t="s">
        <v>83</v>
      </c>
      <c r="C45" s="50" t="s">
        <v>106</v>
      </c>
      <c r="D45" s="88" t="s">
        <v>146</v>
      </c>
      <c r="E45" s="50" t="s">
        <v>105</v>
      </c>
      <c r="F45" s="238">
        <f>F46</f>
        <v>700</v>
      </c>
      <c r="G45" s="238">
        <f>G46</f>
        <v>700</v>
      </c>
      <c r="H45" s="6"/>
    </row>
    <row r="46" spans="1:8" ht="24">
      <c r="A46" s="43" t="s">
        <v>178</v>
      </c>
      <c r="B46" s="50" t="s">
        <v>83</v>
      </c>
      <c r="C46" s="50" t="s">
        <v>106</v>
      </c>
      <c r="D46" s="88" t="s">
        <v>146</v>
      </c>
      <c r="E46" s="50" t="s">
        <v>177</v>
      </c>
      <c r="F46" s="238">
        <f>F47</f>
        <v>700</v>
      </c>
      <c r="G46" s="238">
        <f>G47</f>
        <v>700</v>
      </c>
      <c r="H46" s="6"/>
    </row>
    <row r="47" spans="1:8" ht="15">
      <c r="A47" s="43" t="s">
        <v>463</v>
      </c>
      <c r="B47" s="50" t="s">
        <v>83</v>
      </c>
      <c r="C47" s="50" t="s">
        <v>106</v>
      </c>
      <c r="D47" s="88" t="s">
        <v>146</v>
      </c>
      <c r="E47" s="50" t="s">
        <v>26</v>
      </c>
      <c r="F47" s="238">
        <v>700</v>
      </c>
      <c r="G47" s="242">
        <v>700</v>
      </c>
      <c r="H47" s="6"/>
    </row>
    <row r="48" spans="1:8" ht="15">
      <c r="A48" s="86" t="s">
        <v>110</v>
      </c>
      <c r="B48" s="72" t="s">
        <v>83</v>
      </c>
      <c r="C48" s="72" t="s">
        <v>118</v>
      </c>
      <c r="D48" s="72" t="s">
        <v>147</v>
      </c>
      <c r="E48" s="72" t="s">
        <v>103</v>
      </c>
      <c r="F48" s="203">
        <f aca="true" t="shared" si="2" ref="F48:G52">F49</f>
        <v>300000</v>
      </c>
      <c r="G48" s="203">
        <f t="shared" si="2"/>
        <v>300000</v>
      </c>
      <c r="H48" s="6"/>
    </row>
    <row r="49" spans="1:8" ht="14.25" customHeight="1">
      <c r="A49" s="86" t="s">
        <v>35</v>
      </c>
      <c r="B49" s="50" t="s">
        <v>83</v>
      </c>
      <c r="C49" s="50" t="s">
        <v>118</v>
      </c>
      <c r="D49" s="88" t="s">
        <v>147</v>
      </c>
      <c r="E49" s="50" t="s">
        <v>103</v>
      </c>
      <c r="F49" s="238">
        <f t="shared" si="2"/>
        <v>300000</v>
      </c>
      <c r="G49" s="238">
        <f t="shared" si="2"/>
        <v>300000</v>
      </c>
      <c r="H49" s="6"/>
    </row>
    <row r="50" spans="1:8" ht="24">
      <c r="A50" s="43" t="s">
        <v>37</v>
      </c>
      <c r="B50" s="50" t="s">
        <v>83</v>
      </c>
      <c r="C50" s="50" t="s">
        <v>118</v>
      </c>
      <c r="D50" s="88" t="s">
        <v>149</v>
      </c>
      <c r="E50" s="50" t="s">
        <v>103</v>
      </c>
      <c r="F50" s="238">
        <f t="shared" si="2"/>
        <v>300000</v>
      </c>
      <c r="G50" s="238">
        <f t="shared" si="2"/>
        <v>300000</v>
      </c>
      <c r="H50" s="6"/>
    </row>
    <row r="51" spans="1:8" ht="13.5" customHeight="1">
      <c r="A51" s="90" t="s">
        <v>38</v>
      </c>
      <c r="B51" s="50" t="s">
        <v>83</v>
      </c>
      <c r="C51" s="50" t="s">
        <v>118</v>
      </c>
      <c r="D51" s="88" t="s">
        <v>150</v>
      </c>
      <c r="E51" s="50" t="s">
        <v>103</v>
      </c>
      <c r="F51" s="238">
        <f t="shared" si="2"/>
        <v>300000</v>
      </c>
      <c r="G51" s="238">
        <f t="shared" si="2"/>
        <v>300000</v>
      </c>
      <c r="H51" s="6"/>
    </row>
    <row r="52" spans="1:8" ht="14.25" customHeight="1">
      <c r="A52" s="43" t="s">
        <v>179</v>
      </c>
      <c r="B52" s="50" t="s">
        <v>83</v>
      </c>
      <c r="C52" s="50" t="s">
        <v>118</v>
      </c>
      <c r="D52" s="88" t="s">
        <v>445</v>
      </c>
      <c r="E52" s="50" t="s">
        <v>180</v>
      </c>
      <c r="F52" s="238">
        <f t="shared" si="2"/>
        <v>300000</v>
      </c>
      <c r="G52" s="238">
        <f t="shared" si="2"/>
        <v>300000</v>
      </c>
      <c r="H52" s="6"/>
    </row>
    <row r="53" spans="1:8" ht="14.25" customHeight="1">
      <c r="A53" s="43" t="s">
        <v>27</v>
      </c>
      <c r="B53" s="50" t="s">
        <v>83</v>
      </c>
      <c r="C53" s="50" t="s">
        <v>118</v>
      </c>
      <c r="D53" s="88" t="s">
        <v>445</v>
      </c>
      <c r="E53" s="50" t="s">
        <v>28</v>
      </c>
      <c r="F53" s="238">
        <v>300000</v>
      </c>
      <c r="G53" s="238">
        <v>300000</v>
      </c>
      <c r="H53" s="6"/>
    </row>
    <row r="54" spans="1:8" ht="14.25" customHeight="1">
      <c r="A54" s="187" t="s">
        <v>284</v>
      </c>
      <c r="B54" s="72" t="s">
        <v>83</v>
      </c>
      <c r="C54" s="72" t="s">
        <v>63</v>
      </c>
      <c r="D54" s="87" t="s">
        <v>147</v>
      </c>
      <c r="E54" s="72" t="s">
        <v>103</v>
      </c>
      <c r="F54" s="203">
        <f aca="true" t="shared" si="3" ref="F54:G56">F55</f>
        <v>13702522.07</v>
      </c>
      <c r="G54" s="205">
        <f t="shared" si="3"/>
        <v>13702522.07</v>
      </c>
      <c r="H54" s="6"/>
    </row>
    <row r="55" spans="1:8" ht="14.25" customHeight="1">
      <c r="A55" s="86" t="s">
        <v>35</v>
      </c>
      <c r="B55" s="50" t="s">
        <v>83</v>
      </c>
      <c r="C55" s="50" t="s">
        <v>63</v>
      </c>
      <c r="D55" s="88" t="s">
        <v>149</v>
      </c>
      <c r="E55" s="50" t="s">
        <v>103</v>
      </c>
      <c r="F55" s="238">
        <f t="shared" si="3"/>
        <v>13702522.07</v>
      </c>
      <c r="G55" s="242">
        <f t="shared" si="3"/>
        <v>13702522.07</v>
      </c>
      <c r="H55" s="6"/>
    </row>
    <row r="56" spans="1:8" ht="26.25" customHeight="1">
      <c r="A56" s="43" t="s">
        <v>455</v>
      </c>
      <c r="B56" s="50" t="s">
        <v>83</v>
      </c>
      <c r="C56" s="50" t="s">
        <v>63</v>
      </c>
      <c r="D56" s="88" t="s">
        <v>148</v>
      </c>
      <c r="E56" s="50" t="s">
        <v>103</v>
      </c>
      <c r="F56" s="238">
        <f t="shared" si="3"/>
        <v>13702522.07</v>
      </c>
      <c r="G56" s="242">
        <f t="shared" si="3"/>
        <v>13702522.07</v>
      </c>
      <c r="H56" s="6"/>
    </row>
    <row r="57" spans="1:8" ht="25.5" customHeight="1">
      <c r="A57" s="43" t="s">
        <v>451</v>
      </c>
      <c r="B57" s="50" t="s">
        <v>83</v>
      </c>
      <c r="C57" s="50" t="s">
        <v>63</v>
      </c>
      <c r="D57" s="88" t="s">
        <v>159</v>
      </c>
      <c r="E57" s="50" t="s">
        <v>103</v>
      </c>
      <c r="F57" s="238">
        <f>F58+F62</f>
        <v>13702522.07</v>
      </c>
      <c r="G57" s="242">
        <f>G58+G62</f>
        <v>13702522.07</v>
      </c>
      <c r="H57" s="6"/>
    </row>
    <row r="58" spans="1:8" ht="39" customHeight="1">
      <c r="A58" s="43" t="s">
        <v>267</v>
      </c>
      <c r="B58" s="50" t="s">
        <v>83</v>
      </c>
      <c r="C58" s="50" t="s">
        <v>63</v>
      </c>
      <c r="D58" s="88" t="s">
        <v>159</v>
      </c>
      <c r="E58" s="50" t="s">
        <v>189</v>
      </c>
      <c r="F58" s="238">
        <f>F61+F60</f>
        <v>13701522.07</v>
      </c>
      <c r="G58" s="242">
        <f>G61+G60</f>
        <v>13701522.07</v>
      </c>
      <c r="H58" s="6"/>
    </row>
    <row r="59" spans="1:8" ht="17.25" customHeight="1">
      <c r="A59" s="43" t="s">
        <v>456</v>
      </c>
      <c r="B59" s="50" t="s">
        <v>83</v>
      </c>
      <c r="C59" s="50" t="s">
        <v>63</v>
      </c>
      <c r="D59" s="88" t="s">
        <v>159</v>
      </c>
      <c r="E59" s="50" t="s">
        <v>269</v>
      </c>
      <c r="F59" s="238">
        <f>F61+F60</f>
        <v>13701522.07</v>
      </c>
      <c r="G59" s="238">
        <f>G61+G60</f>
        <v>13701522.07</v>
      </c>
      <c r="H59" s="6"/>
    </row>
    <row r="60" spans="1:8" ht="16.5" customHeight="1">
      <c r="A60" s="43" t="s">
        <v>462</v>
      </c>
      <c r="B60" s="50" t="s">
        <v>83</v>
      </c>
      <c r="C60" s="50" t="s">
        <v>63</v>
      </c>
      <c r="D60" s="88" t="s">
        <v>159</v>
      </c>
      <c r="E60" s="50" t="s">
        <v>271</v>
      </c>
      <c r="F60" s="239">
        <v>10499250.63</v>
      </c>
      <c r="G60" s="239">
        <v>10499250.63</v>
      </c>
      <c r="H60" s="6"/>
    </row>
    <row r="61" spans="1:8" ht="29.25" customHeight="1">
      <c r="A61" s="43" t="s">
        <v>285</v>
      </c>
      <c r="B61" s="50" t="s">
        <v>83</v>
      </c>
      <c r="C61" s="50" t="s">
        <v>63</v>
      </c>
      <c r="D61" s="88" t="s">
        <v>159</v>
      </c>
      <c r="E61" s="50" t="s">
        <v>272</v>
      </c>
      <c r="F61" s="239">
        <v>3202271.44</v>
      </c>
      <c r="G61" s="239">
        <v>3202271.44</v>
      </c>
      <c r="H61" s="6"/>
    </row>
    <row r="62" spans="1:8" ht="15" customHeight="1">
      <c r="A62" s="43" t="s">
        <v>179</v>
      </c>
      <c r="B62" s="50" t="s">
        <v>83</v>
      </c>
      <c r="C62" s="50" t="s">
        <v>63</v>
      </c>
      <c r="D62" s="88" t="s">
        <v>159</v>
      </c>
      <c r="E62" s="50" t="s">
        <v>180</v>
      </c>
      <c r="F62" s="238">
        <f>F64</f>
        <v>1000</v>
      </c>
      <c r="G62" s="242">
        <f>G64</f>
        <v>1000</v>
      </c>
      <c r="H62" s="6"/>
    </row>
    <row r="63" spans="1:8" ht="15" customHeight="1">
      <c r="A63" s="160" t="s">
        <v>311</v>
      </c>
      <c r="B63" s="50" t="s">
        <v>83</v>
      </c>
      <c r="C63" s="50" t="s">
        <v>63</v>
      </c>
      <c r="D63" s="88" t="s">
        <v>159</v>
      </c>
      <c r="E63" s="50" t="s">
        <v>310</v>
      </c>
      <c r="F63" s="238">
        <f>F64</f>
        <v>1000</v>
      </c>
      <c r="G63" s="238">
        <f>G64</f>
        <v>1000</v>
      </c>
      <c r="H63" s="6"/>
    </row>
    <row r="64" spans="1:8" ht="15" customHeight="1">
      <c r="A64" s="160" t="s">
        <v>196</v>
      </c>
      <c r="B64" s="50" t="s">
        <v>83</v>
      </c>
      <c r="C64" s="50" t="s">
        <v>63</v>
      </c>
      <c r="D64" s="88" t="s">
        <v>159</v>
      </c>
      <c r="E64" s="50" t="s">
        <v>194</v>
      </c>
      <c r="F64" s="238">
        <v>1000</v>
      </c>
      <c r="G64" s="242">
        <v>1000</v>
      </c>
      <c r="H64" s="6"/>
    </row>
    <row r="65" spans="1:8" ht="14.25" customHeight="1">
      <c r="A65" s="86" t="s">
        <v>258</v>
      </c>
      <c r="B65" s="72" t="s">
        <v>104</v>
      </c>
      <c r="C65" s="72" t="s">
        <v>102</v>
      </c>
      <c r="D65" s="87" t="s">
        <v>147</v>
      </c>
      <c r="E65" s="72" t="s">
        <v>103</v>
      </c>
      <c r="F65" s="203">
        <f>F72+F73+F74</f>
        <v>741400</v>
      </c>
      <c r="G65" s="203">
        <f>G72+G73+G74</f>
        <v>768500</v>
      </c>
      <c r="H65" s="6"/>
    </row>
    <row r="66" spans="1:8" ht="14.25" customHeight="1">
      <c r="A66" s="86" t="s">
        <v>259</v>
      </c>
      <c r="B66" s="50" t="s">
        <v>104</v>
      </c>
      <c r="C66" s="50" t="s">
        <v>117</v>
      </c>
      <c r="D66" s="88" t="s">
        <v>147</v>
      </c>
      <c r="E66" s="50" t="s">
        <v>103</v>
      </c>
      <c r="F66" s="238">
        <f aca="true" t="shared" si="4" ref="F66:G68">F67</f>
        <v>741400</v>
      </c>
      <c r="G66" s="238">
        <f t="shared" si="4"/>
        <v>768500</v>
      </c>
      <c r="H66" s="6"/>
    </row>
    <row r="67" spans="1:8" ht="14.25" customHeight="1">
      <c r="A67" s="86" t="s">
        <v>35</v>
      </c>
      <c r="B67" s="50" t="s">
        <v>104</v>
      </c>
      <c r="C67" s="50" t="s">
        <v>117</v>
      </c>
      <c r="D67" s="88" t="s">
        <v>149</v>
      </c>
      <c r="E67" s="50" t="s">
        <v>103</v>
      </c>
      <c r="F67" s="238">
        <f t="shared" si="4"/>
        <v>741400</v>
      </c>
      <c r="G67" s="238">
        <f t="shared" si="4"/>
        <v>768500</v>
      </c>
      <c r="H67" s="6"/>
    </row>
    <row r="68" spans="1:8" ht="26.25" customHeight="1">
      <c r="A68" s="43" t="s">
        <v>455</v>
      </c>
      <c r="B68" s="50" t="s">
        <v>104</v>
      </c>
      <c r="C68" s="50" t="s">
        <v>117</v>
      </c>
      <c r="D68" s="88" t="s">
        <v>453</v>
      </c>
      <c r="E68" s="50" t="s">
        <v>103</v>
      </c>
      <c r="F68" s="238">
        <f t="shared" si="4"/>
        <v>741400</v>
      </c>
      <c r="G68" s="238">
        <f t="shared" si="4"/>
        <v>768500</v>
      </c>
      <c r="H68" s="6"/>
    </row>
    <row r="69" spans="1:8" ht="24" customHeight="1">
      <c r="A69" s="43" t="s">
        <v>454</v>
      </c>
      <c r="B69" s="50" t="s">
        <v>104</v>
      </c>
      <c r="C69" s="50" t="s">
        <v>117</v>
      </c>
      <c r="D69" s="88" t="s">
        <v>264</v>
      </c>
      <c r="E69" s="50" t="s">
        <v>103</v>
      </c>
      <c r="F69" s="238">
        <f>F70+F74</f>
        <v>741400</v>
      </c>
      <c r="G69" s="238">
        <f>G70+G74</f>
        <v>768500</v>
      </c>
      <c r="H69" s="6"/>
    </row>
    <row r="70" spans="1:8" ht="36.75" customHeight="1">
      <c r="A70" s="43" t="s">
        <v>190</v>
      </c>
      <c r="B70" s="50" t="s">
        <v>104</v>
      </c>
      <c r="C70" s="50" t="s">
        <v>117</v>
      </c>
      <c r="D70" s="88" t="s">
        <v>264</v>
      </c>
      <c r="E70" s="50" t="s">
        <v>189</v>
      </c>
      <c r="F70" s="238">
        <f>F71</f>
        <v>680200</v>
      </c>
      <c r="G70" s="238">
        <f>G71</f>
        <v>707300</v>
      </c>
      <c r="H70" s="6"/>
    </row>
    <row r="71" spans="1:11" ht="18" customHeight="1">
      <c r="A71" s="43" t="s">
        <v>191</v>
      </c>
      <c r="B71" s="50" t="s">
        <v>104</v>
      </c>
      <c r="C71" s="50" t="s">
        <v>117</v>
      </c>
      <c r="D71" s="88" t="s">
        <v>264</v>
      </c>
      <c r="E71" s="50" t="s">
        <v>188</v>
      </c>
      <c r="F71" s="238">
        <f>F72+F73</f>
        <v>680200</v>
      </c>
      <c r="G71" s="238">
        <f>G72+G73</f>
        <v>707300</v>
      </c>
      <c r="H71" s="6"/>
      <c r="J71" s="139"/>
      <c r="K71" s="139"/>
    </row>
    <row r="72" spans="1:11" ht="17.25" customHeight="1">
      <c r="A72" s="43" t="s">
        <v>467</v>
      </c>
      <c r="B72" s="50" t="s">
        <v>104</v>
      </c>
      <c r="C72" s="50" t="s">
        <v>117</v>
      </c>
      <c r="D72" s="88" t="s">
        <v>264</v>
      </c>
      <c r="E72" s="50" t="s">
        <v>24</v>
      </c>
      <c r="F72" s="238">
        <v>522427.03</v>
      </c>
      <c r="G72" s="242">
        <v>543241.16</v>
      </c>
      <c r="H72" s="6"/>
      <c r="J72" s="139"/>
      <c r="K72" s="139"/>
    </row>
    <row r="73" spans="1:11" ht="36" customHeight="1">
      <c r="A73" s="43" t="s">
        <v>176</v>
      </c>
      <c r="B73" s="50" t="s">
        <v>104</v>
      </c>
      <c r="C73" s="50" t="s">
        <v>117</v>
      </c>
      <c r="D73" s="88" t="s">
        <v>264</v>
      </c>
      <c r="E73" s="50" t="s">
        <v>192</v>
      </c>
      <c r="F73" s="238">
        <v>157772.97</v>
      </c>
      <c r="G73" s="242">
        <v>164058.84</v>
      </c>
      <c r="H73" s="6"/>
      <c r="J73" s="139"/>
      <c r="K73" s="139"/>
    </row>
    <row r="74" spans="1:8" ht="24" customHeight="1">
      <c r="A74" s="43" t="s">
        <v>181</v>
      </c>
      <c r="B74" s="50" t="s">
        <v>104</v>
      </c>
      <c r="C74" s="50" t="s">
        <v>117</v>
      </c>
      <c r="D74" s="88" t="s">
        <v>264</v>
      </c>
      <c r="E74" s="50" t="s">
        <v>105</v>
      </c>
      <c r="F74" s="238">
        <f>F75</f>
        <v>61200</v>
      </c>
      <c r="G74" s="242">
        <f>G75</f>
        <v>61200</v>
      </c>
      <c r="H74" s="6"/>
    </row>
    <row r="75" spans="1:8" ht="25.5" customHeight="1">
      <c r="A75" s="43" t="s">
        <v>178</v>
      </c>
      <c r="B75" s="50" t="s">
        <v>104</v>
      </c>
      <c r="C75" s="50" t="s">
        <v>117</v>
      </c>
      <c r="D75" s="88" t="s">
        <v>264</v>
      </c>
      <c r="E75" s="50" t="s">
        <v>177</v>
      </c>
      <c r="F75" s="238">
        <f>F76</f>
        <v>61200</v>
      </c>
      <c r="G75" s="242">
        <f>G76</f>
        <v>61200</v>
      </c>
      <c r="H75" s="6"/>
    </row>
    <row r="76" spans="1:8" ht="16.5" customHeight="1">
      <c r="A76" s="43" t="s">
        <v>463</v>
      </c>
      <c r="B76" s="50" t="s">
        <v>104</v>
      </c>
      <c r="C76" s="50" t="s">
        <v>117</v>
      </c>
      <c r="D76" s="88" t="s">
        <v>264</v>
      </c>
      <c r="E76" s="50" t="s">
        <v>26</v>
      </c>
      <c r="F76" s="238">
        <v>61200</v>
      </c>
      <c r="G76" s="242">
        <v>61200</v>
      </c>
      <c r="H76" s="6"/>
    </row>
    <row r="77" spans="1:8" ht="24">
      <c r="A77" s="82" t="s">
        <v>139</v>
      </c>
      <c r="B77" s="72" t="s">
        <v>117</v>
      </c>
      <c r="C77" s="72" t="s">
        <v>102</v>
      </c>
      <c r="D77" s="72" t="s">
        <v>147</v>
      </c>
      <c r="E77" s="72" t="s">
        <v>103</v>
      </c>
      <c r="F77" s="203">
        <f>F78</f>
        <v>50000</v>
      </c>
      <c r="G77" s="203">
        <f>G78</f>
        <v>52000</v>
      </c>
      <c r="H77" s="6"/>
    </row>
    <row r="78" spans="1:8" ht="25.5" customHeight="1">
      <c r="A78" s="82" t="s">
        <v>468</v>
      </c>
      <c r="B78" s="50" t="s">
        <v>117</v>
      </c>
      <c r="C78" s="50" t="s">
        <v>116</v>
      </c>
      <c r="D78" s="50" t="s">
        <v>147</v>
      </c>
      <c r="E78" s="50" t="s">
        <v>103</v>
      </c>
      <c r="F78" s="238">
        <f>F79</f>
        <v>50000</v>
      </c>
      <c r="G78" s="238">
        <f>G79</f>
        <v>52000</v>
      </c>
      <c r="H78" s="6"/>
    </row>
    <row r="79" spans="1:8" ht="14.25" customHeight="1">
      <c r="A79" s="86" t="s">
        <v>35</v>
      </c>
      <c r="B79" s="50" t="s">
        <v>117</v>
      </c>
      <c r="C79" s="50" t="s">
        <v>116</v>
      </c>
      <c r="D79" s="88" t="s">
        <v>149</v>
      </c>
      <c r="E79" s="50" t="s">
        <v>103</v>
      </c>
      <c r="F79" s="238">
        <f aca="true" t="shared" si="5" ref="F79:G83">F80</f>
        <v>50000</v>
      </c>
      <c r="G79" s="238">
        <f t="shared" si="5"/>
        <v>52000</v>
      </c>
      <c r="H79" s="6"/>
    </row>
    <row r="80" spans="1:8" ht="24">
      <c r="A80" s="43" t="s">
        <v>37</v>
      </c>
      <c r="B80" s="50" t="s">
        <v>117</v>
      </c>
      <c r="C80" s="50" t="s">
        <v>116</v>
      </c>
      <c r="D80" s="88" t="s">
        <v>148</v>
      </c>
      <c r="E80" s="50" t="s">
        <v>103</v>
      </c>
      <c r="F80" s="238">
        <f>F81</f>
        <v>50000</v>
      </c>
      <c r="G80" s="238">
        <f>G81</f>
        <v>52000</v>
      </c>
      <c r="H80" s="6"/>
    </row>
    <row r="81" spans="1:8" ht="24">
      <c r="A81" s="90" t="s">
        <v>3</v>
      </c>
      <c r="B81" s="50" t="s">
        <v>117</v>
      </c>
      <c r="C81" s="50" t="s">
        <v>116</v>
      </c>
      <c r="D81" s="88" t="s">
        <v>154</v>
      </c>
      <c r="E81" s="50" t="s">
        <v>103</v>
      </c>
      <c r="F81" s="238">
        <f t="shared" si="5"/>
        <v>50000</v>
      </c>
      <c r="G81" s="238">
        <f t="shared" si="5"/>
        <v>52000</v>
      </c>
      <c r="H81" s="6"/>
    </row>
    <row r="82" spans="1:8" ht="24">
      <c r="A82" s="43" t="s">
        <v>181</v>
      </c>
      <c r="B82" s="50" t="s">
        <v>117</v>
      </c>
      <c r="C82" s="50" t="s">
        <v>116</v>
      </c>
      <c r="D82" s="88" t="s">
        <v>154</v>
      </c>
      <c r="E82" s="50" t="s">
        <v>105</v>
      </c>
      <c r="F82" s="238">
        <f t="shared" si="5"/>
        <v>50000</v>
      </c>
      <c r="G82" s="238">
        <f t="shared" si="5"/>
        <v>52000</v>
      </c>
      <c r="H82" s="6"/>
    </row>
    <row r="83" spans="1:8" ht="24">
      <c r="A83" s="43" t="s">
        <v>178</v>
      </c>
      <c r="B83" s="50" t="s">
        <v>117</v>
      </c>
      <c r="C83" s="50" t="s">
        <v>116</v>
      </c>
      <c r="D83" s="88" t="s">
        <v>154</v>
      </c>
      <c r="E83" s="50" t="s">
        <v>177</v>
      </c>
      <c r="F83" s="238">
        <f t="shared" si="5"/>
        <v>50000</v>
      </c>
      <c r="G83" s="238">
        <f t="shared" si="5"/>
        <v>52000</v>
      </c>
      <c r="H83" s="6"/>
    </row>
    <row r="84" spans="1:8" ht="15">
      <c r="A84" s="43" t="s">
        <v>463</v>
      </c>
      <c r="B84" s="50" t="s">
        <v>117</v>
      </c>
      <c r="C84" s="50" t="s">
        <v>116</v>
      </c>
      <c r="D84" s="88" t="s">
        <v>154</v>
      </c>
      <c r="E84" s="50" t="s">
        <v>26</v>
      </c>
      <c r="F84" s="238">
        <v>50000</v>
      </c>
      <c r="G84" s="242">
        <v>52000</v>
      </c>
      <c r="H84" s="6"/>
    </row>
    <row r="85" spans="1:8" ht="15">
      <c r="A85" s="86" t="s">
        <v>33</v>
      </c>
      <c r="B85" s="72" t="s">
        <v>106</v>
      </c>
      <c r="C85" s="72" t="s">
        <v>102</v>
      </c>
      <c r="D85" s="72" t="s">
        <v>147</v>
      </c>
      <c r="E85" s="72" t="s">
        <v>103</v>
      </c>
      <c r="F85" s="203">
        <f>F86+F98</f>
        <v>70018720.3</v>
      </c>
      <c r="G85" s="203">
        <f>G86+G98</f>
        <v>32473096.08</v>
      </c>
      <c r="H85" s="6"/>
    </row>
    <row r="86" spans="1:8" ht="15">
      <c r="A86" s="59" t="s">
        <v>52</v>
      </c>
      <c r="B86" s="78" t="s">
        <v>106</v>
      </c>
      <c r="C86" s="78" t="s">
        <v>20</v>
      </c>
      <c r="D86" s="78" t="s">
        <v>147</v>
      </c>
      <c r="E86" s="78" t="s">
        <v>103</v>
      </c>
      <c r="F86" s="203">
        <f>F87</f>
        <v>69810720.3</v>
      </c>
      <c r="G86" s="203">
        <f>G87</f>
        <v>32256776.08</v>
      </c>
      <c r="H86" s="6"/>
    </row>
    <row r="87" spans="1:8" ht="14.25" customHeight="1">
      <c r="A87" s="86" t="s">
        <v>416</v>
      </c>
      <c r="B87" s="50" t="s">
        <v>106</v>
      </c>
      <c r="C87" s="50" t="s">
        <v>20</v>
      </c>
      <c r="D87" s="88" t="s">
        <v>153</v>
      </c>
      <c r="E87" s="50" t="s">
        <v>103</v>
      </c>
      <c r="F87" s="238">
        <f>F88+F94</f>
        <v>69810720.3</v>
      </c>
      <c r="G87" s="238">
        <f>G88+G94</f>
        <v>32256776.08</v>
      </c>
      <c r="H87" s="6"/>
    </row>
    <row r="88" spans="1:8" ht="24">
      <c r="A88" s="43" t="s">
        <v>417</v>
      </c>
      <c r="B88" s="81" t="s">
        <v>106</v>
      </c>
      <c r="C88" s="50" t="s">
        <v>20</v>
      </c>
      <c r="D88" s="88" t="s">
        <v>415</v>
      </c>
      <c r="E88" s="50" t="s">
        <v>103</v>
      </c>
      <c r="F88" s="238">
        <f aca="true" t="shared" si="6" ref="F88:G92">F89</f>
        <v>10303320.3</v>
      </c>
      <c r="G88" s="238">
        <f t="shared" si="6"/>
        <v>13209076.08</v>
      </c>
      <c r="H88" s="6"/>
    </row>
    <row r="89" spans="1:8" ht="24">
      <c r="A89" s="90" t="s">
        <v>143</v>
      </c>
      <c r="B89" s="50" t="s">
        <v>106</v>
      </c>
      <c r="C89" s="50" t="s">
        <v>20</v>
      </c>
      <c r="D89" s="88" t="s">
        <v>418</v>
      </c>
      <c r="E89" s="50" t="s">
        <v>103</v>
      </c>
      <c r="F89" s="238">
        <f t="shared" si="6"/>
        <v>10303320.3</v>
      </c>
      <c r="G89" s="238">
        <f t="shared" si="6"/>
        <v>13209076.08</v>
      </c>
      <c r="H89" s="6"/>
    </row>
    <row r="90" spans="1:8" ht="14.25" customHeight="1">
      <c r="A90" s="92" t="s">
        <v>133</v>
      </c>
      <c r="B90" s="50" t="s">
        <v>106</v>
      </c>
      <c r="C90" s="50" t="s">
        <v>20</v>
      </c>
      <c r="D90" s="88" t="s">
        <v>419</v>
      </c>
      <c r="E90" s="50" t="s">
        <v>103</v>
      </c>
      <c r="F90" s="238">
        <f t="shared" si="6"/>
        <v>10303320.3</v>
      </c>
      <c r="G90" s="238">
        <f t="shared" si="6"/>
        <v>13209076.08</v>
      </c>
      <c r="H90" s="6"/>
    </row>
    <row r="91" spans="1:8" ht="24">
      <c r="A91" s="43" t="s">
        <v>181</v>
      </c>
      <c r="B91" s="50" t="s">
        <v>106</v>
      </c>
      <c r="C91" s="50" t="s">
        <v>20</v>
      </c>
      <c r="D91" s="88" t="s">
        <v>419</v>
      </c>
      <c r="E91" s="50" t="s">
        <v>105</v>
      </c>
      <c r="F91" s="238">
        <f t="shared" si="6"/>
        <v>10303320.3</v>
      </c>
      <c r="G91" s="238">
        <f t="shared" si="6"/>
        <v>13209076.08</v>
      </c>
      <c r="H91" s="6"/>
    </row>
    <row r="92" spans="1:8" ht="24">
      <c r="A92" s="43" t="s">
        <v>178</v>
      </c>
      <c r="B92" s="50" t="s">
        <v>106</v>
      </c>
      <c r="C92" s="50" t="s">
        <v>20</v>
      </c>
      <c r="D92" s="88" t="s">
        <v>419</v>
      </c>
      <c r="E92" s="50" t="s">
        <v>177</v>
      </c>
      <c r="F92" s="238">
        <f t="shared" si="6"/>
        <v>10303320.3</v>
      </c>
      <c r="G92" s="238">
        <f t="shared" si="6"/>
        <v>13209076.08</v>
      </c>
      <c r="H92" s="6"/>
    </row>
    <row r="93" spans="1:8" ht="15">
      <c r="A93" s="43" t="s">
        <v>463</v>
      </c>
      <c r="B93" s="50" t="s">
        <v>106</v>
      </c>
      <c r="C93" s="50" t="s">
        <v>20</v>
      </c>
      <c r="D93" s="88" t="s">
        <v>419</v>
      </c>
      <c r="E93" s="50" t="s">
        <v>26</v>
      </c>
      <c r="F93" s="238">
        <f>13873720.3-3570400</f>
        <v>10303320.3</v>
      </c>
      <c r="G93" s="242">
        <f>14351976.08-1142900</f>
        <v>13209076.08</v>
      </c>
      <c r="H93" s="6"/>
    </row>
    <row r="94" spans="1:8" ht="39.75" customHeight="1">
      <c r="A94" s="86" t="s">
        <v>479</v>
      </c>
      <c r="B94" s="72" t="s">
        <v>106</v>
      </c>
      <c r="C94" s="72" t="s">
        <v>20</v>
      </c>
      <c r="D94" s="87" t="s">
        <v>483</v>
      </c>
      <c r="E94" s="72" t="s">
        <v>103</v>
      </c>
      <c r="F94" s="203">
        <f aca="true" t="shared" si="7" ref="F94:G96">F95</f>
        <v>59507400</v>
      </c>
      <c r="G94" s="205">
        <f t="shared" si="7"/>
        <v>19047700</v>
      </c>
      <c r="H94" s="6"/>
    </row>
    <row r="95" spans="1:8" ht="25.5" customHeight="1">
      <c r="A95" s="160" t="s">
        <v>502</v>
      </c>
      <c r="B95" s="50" t="s">
        <v>106</v>
      </c>
      <c r="C95" s="50" t="s">
        <v>20</v>
      </c>
      <c r="D95" s="88" t="s">
        <v>483</v>
      </c>
      <c r="E95" s="50" t="s">
        <v>505</v>
      </c>
      <c r="F95" s="238">
        <f t="shared" si="7"/>
        <v>59507400</v>
      </c>
      <c r="G95" s="242">
        <f t="shared" si="7"/>
        <v>19047700</v>
      </c>
      <c r="H95" s="6"/>
    </row>
    <row r="96" spans="1:8" ht="15" customHeight="1">
      <c r="A96" s="160" t="s">
        <v>503</v>
      </c>
      <c r="B96" s="50" t="s">
        <v>106</v>
      </c>
      <c r="C96" s="50" t="s">
        <v>20</v>
      </c>
      <c r="D96" s="88" t="s">
        <v>483</v>
      </c>
      <c r="E96" s="50" t="s">
        <v>506</v>
      </c>
      <c r="F96" s="238">
        <f t="shared" si="7"/>
        <v>59507400</v>
      </c>
      <c r="G96" s="238">
        <f t="shared" si="7"/>
        <v>19047700</v>
      </c>
      <c r="H96" s="6"/>
    </row>
    <row r="97" spans="1:8" ht="24" customHeight="1">
      <c r="A97" s="160" t="s">
        <v>504</v>
      </c>
      <c r="B97" s="50" t="s">
        <v>106</v>
      </c>
      <c r="C97" s="50" t="s">
        <v>20</v>
      </c>
      <c r="D97" s="88" t="s">
        <v>483</v>
      </c>
      <c r="E97" s="50" t="s">
        <v>507</v>
      </c>
      <c r="F97" s="238">
        <f>55937000+3570400</f>
        <v>59507400</v>
      </c>
      <c r="G97" s="238">
        <f>17904800+1142900</f>
        <v>19047700</v>
      </c>
      <c r="H97" s="6"/>
    </row>
    <row r="98" spans="1:8" ht="15">
      <c r="A98" s="86" t="s">
        <v>34</v>
      </c>
      <c r="B98" s="72" t="s">
        <v>106</v>
      </c>
      <c r="C98" s="72" t="s">
        <v>131</v>
      </c>
      <c r="D98" s="72" t="s">
        <v>147</v>
      </c>
      <c r="E98" s="72" t="s">
        <v>103</v>
      </c>
      <c r="F98" s="203">
        <f aca="true" t="shared" si="8" ref="F98:G104">F99</f>
        <v>208000</v>
      </c>
      <c r="G98" s="203">
        <f t="shared" si="8"/>
        <v>216320</v>
      </c>
      <c r="H98" s="6"/>
    </row>
    <row r="99" spans="1:8" ht="13.5" customHeight="1">
      <c r="A99" s="86" t="s">
        <v>35</v>
      </c>
      <c r="B99" s="50" t="s">
        <v>106</v>
      </c>
      <c r="C99" s="50" t="s">
        <v>131</v>
      </c>
      <c r="D99" s="88" t="s">
        <v>149</v>
      </c>
      <c r="E99" s="50" t="s">
        <v>103</v>
      </c>
      <c r="F99" s="238">
        <f t="shared" si="8"/>
        <v>208000</v>
      </c>
      <c r="G99" s="238">
        <f t="shared" si="8"/>
        <v>216320</v>
      </c>
      <c r="H99" s="6"/>
    </row>
    <row r="100" spans="1:8" ht="24">
      <c r="A100" s="43" t="s">
        <v>37</v>
      </c>
      <c r="B100" s="50" t="s">
        <v>106</v>
      </c>
      <c r="C100" s="50" t="s">
        <v>131</v>
      </c>
      <c r="D100" s="88" t="s">
        <v>148</v>
      </c>
      <c r="E100" s="50" t="s">
        <v>103</v>
      </c>
      <c r="F100" s="238">
        <f t="shared" si="8"/>
        <v>208000</v>
      </c>
      <c r="G100" s="238">
        <f t="shared" si="8"/>
        <v>216320</v>
      </c>
      <c r="H100" s="6"/>
    </row>
    <row r="101" spans="1:8" ht="24">
      <c r="A101" s="90" t="s">
        <v>143</v>
      </c>
      <c r="B101" s="50" t="s">
        <v>106</v>
      </c>
      <c r="C101" s="50" t="s">
        <v>131</v>
      </c>
      <c r="D101" s="88" t="s">
        <v>150</v>
      </c>
      <c r="E101" s="50" t="s">
        <v>103</v>
      </c>
      <c r="F101" s="238">
        <f t="shared" si="8"/>
        <v>208000</v>
      </c>
      <c r="G101" s="238">
        <f t="shared" si="8"/>
        <v>216320</v>
      </c>
      <c r="H101" s="6"/>
    </row>
    <row r="102" spans="1:8" ht="15">
      <c r="A102" s="92" t="s">
        <v>133</v>
      </c>
      <c r="B102" s="50" t="s">
        <v>106</v>
      </c>
      <c r="C102" s="50" t="s">
        <v>131</v>
      </c>
      <c r="D102" s="49" t="s">
        <v>155</v>
      </c>
      <c r="E102" s="50" t="s">
        <v>103</v>
      </c>
      <c r="F102" s="238">
        <f t="shared" si="8"/>
        <v>208000</v>
      </c>
      <c r="G102" s="238">
        <f t="shared" si="8"/>
        <v>216320</v>
      </c>
      <c r="H102" s="6"/>
    </row>
    <row r="103" spans="1:8" ht="24">
      <c r="A103" s="43" t="s">
        <v>181</v>
      </c>
      <c r="B103" s="50" t="s">
        <v>106</v>
      </c>
      <c r="C103" s="50" t="s">
        <v>131</v>
      </c>
      <c r="D103" s="49" t="s">
        <v>155</v>
      </c>
      <c r="E103" s="50" t="s">
        <v>105</v>
      </c>
      <c r="F103" s="238">
        <f t="shared" si="8"/>
        <v>208000</v>
      </c>
      <c r="G103" s="238">
        <f t="shared" si="8"/>
        <v>216320</v>
      </c>
      <c r="H103" s="6"/>
    </row>
    <row r="104" spans="1:8" ht="24">
      <c r="A104" s="43" t="s">
        <v>178</v>
      </c>
      <c r="B104" s="50" t="s">
        <v>106</v>
      </c>
      <c r="C104" s="50" t="s">
        <v>131</v>
      </c>
      <c r="D104" s="49" t="s">
        <v>155</v>
      </c>
      <c r="E104" s="50" t="s">
        <v>177</v>
      </c>
      <c r="F104" s="238">
        <f t="shared" si="8"/>
        <v>208000</v>
      </c>
      <c r="G104" s="238">
        <f t="shared" si="8"/>
        <v>216320</v>
      </c>
      <c r="H104" s="6"/>
    </row>
    <row r="105" spans="1:8" ht="15">
      <c r="A105" s="43" t="s">
        <v>463</v>
      </c>
      <c r="B105" s="50" t="s">
        <v>106</v>
      </c>
      <c r="C105" s="50" t="s">
        <v>131</v>
      </c>
      <c r="D105" s="49" t="s">
        <v>155</v>
      </c>
      <c r="E105" s="50" t="s">
        <v>26</v>
      </c>
      <c r="F105" s="239">
        <v>208000</v>
      </c>
      <c r="G105" s="243">
        <v>216320</v>
      </c>
      <c r="H105" s="6"/>
    </row>
    <row r="106" spans="1:8" ht="15">
      <c r="A106" s="93" t="s">
        <v>111</v>
      </c>
      <c r="B106" s="78" t="s">
        <v>84</v>
      </c>
      <c r="C106" s="78" t="s">
        <v>102</v>
      </c>
      <c r="D106" s="72" t="s">
        <v>147</v>
      </c>
      <c r="E106" s="78" t="s">
        <v>103</v>
      </c>
      <c r="F106" s="240">
        <f>F107+F120+F128</f>
        <v>4919348</v>
      </c>
      <c r="G106" s="240">
        <f>G107+G120+G128</f>
        <v>5038478.92</v>
      </c>
      <c r="H106" s="6"/>
    </row>
    <row r="107" spans="1:8" ht="15">
      <c r="A107" s="93" t="s">
        <v>81</v>
      </c>
      <c r="B107" s="78" t="s">
        <v>84</v>
      </c>
      <c r="C107" s="78" t="s">
        <v>83</v>
      </c>
      <c r="D107" s="78" t="s">
        <v>147</v>
      </c>
      <c r="E107" s="78" t="s">
        <v>103</v>
      </c>
      <c r="F107" s="240">
        <f>F108</f>
        <v>253448</v>
      </c>
      <c r="G107" s="240">
        <f>G108</f>
        <v>263586.92</v>
      </c>
      <c r="H107" s="6"/>
    </row>
    <row r="108" spans="1:8" ht="14.25" customHeight="1">
      <c r="A108" s="86" t="s">
        <v>35</v>
      </c>
      <c r="B108" s="50" t="s">
        <v>84</v>
      </c>
      <c r="C108" s="50" t="s">
        <v>83</v>
      </c>
      <c r="D108" s="88" t="s">
        <v>149</v>
      </c>
      <c r="E108" s="81" t="s">
        <v>103</v>
      </c>
      <c r="F108" s="241">
        <f>F109</f>
        <v>253448</v>
      </c>
      <c r="G108" s="241">
        <f>G109</f>
        <v>263586.92</v>
      </c>
      <c r="H108" s="6"/>
    </row>
    <row r="109" spans="1:8" ht="24">
      <c r="A109" s="43" t="s">
        <v>37</v>
      </c>
      <c r="B109" s="50" t="s">
        <v>84</v>
      </c>
      <c r="C109" s="50" t="s">
        <v>83</v>
      </c>
      <c r="D109" s="88" t="s">
        <v>148</v>
      </c>
      <c r="E109" s="81" t="s">
        <v>103</v>
      </c>
      <c r="F109" s="241">
        <f aca="true" t="shared" si="9" ref="F109:G113">F110</f>
        <v>253448</v>
      </c>
      <c r="G109" s="241">
        <f t="shared" si="9"/>
        <v>263586.92</v>
      </c>
      <c r="H109" s="6"/>
    </row>
    <row r="110" spans="1:8" ht="24">
      <c r="A110" s="90" t="s">
        <v>143</v>
      </c>
      <c r="B110" s="50" t="s">
        <v>84</v>
      </c>
      <c r="C110" s="50" t="s">
        <v>83</v>
      </c>
      <c r="D110" s="88" t="s">
        <v>150</v>
      </c>
      <c r="E110" s="81" t="s">
        <v>103</v>
      </c>
      <c r="F110" s="241">
        <f>F111+F115</f>
        <v>253448</v>
      </c>
      <c r="G110" s="241">
        <f>G111+G115</f>
        <v>263586.92</v>
      </c>
      <c r="H110" s="6"/>
    </row>
    <row r="111" spans="1:8" ht="24.75" customHeight="1">
      <c r="A111" s="90" t="s">
        <v>318</v>
      </c>
      <c r="B111" s="81" t="s">
        <v>84</v>
      </c>
      <c r="C111" s="81" t="s">
        <v>83</v>
      </c>
      <c r="D111" s="88" t="s">
        <v>317</v>
      </c>
      <c r="E111" s="81" t="s">
        <v>103</v>
      </c>
      <c r="F111" s="241">
        <f t="shared" si="9"/>
        <v>45448</v>
      </c>
      <c r="G111" s="241">
        <f t="shared" si="9"/>
        <v>47266.92</v>
      </c>
      <c r="H111" s="6"/>
    </row>
    <row r="112" spans="1:8" ht="24">
      <c r="A112" s="90" t="s">
        <v>181</v>
      </c>
      <c r="B112" s="81" t="s">
        <v>84</v>
      </c>
      <c r="C112" s="81" t="s">
        <v>83</v>
      </c>
      <c r="D112" s="88" t="s">
        <v>317</v>
      </c>
      <c r="E112" s="81" t="s">
        <v>105</v>
      </c>
      <c r="F112" s="241">
        <f t="shared" si="9"/>
        <v>45448</v>
      </c>
      <c r="G112" s="241">
        <f t="shared" si="9"/>
        <v>47266.92</v>
      </c>
      <c r="H112" s="6"/>
    </row>
    <row r="113" spans="1:8" ht="24">
      <c r="A113" s="90" t="s">
        <v>178</v>
      </c>
      <c r="B113" s="81" t="s">
        <v>84</v>
      </c>
      <c r="C113" s="81" t="s">
        <v>83</v>
      </c>
      <c r="D113" s="88" t="s">
        <v>317</v>
      </c>
      <c r="E113" s="81" t="s">
        <v>177</v>
      </c>
      <c r="F113" s="241">
        <f t="shared" si="9"/>
        <v>45448</v>
      </c>
      <c r="G113" s="241">
        <f t="shared" si="9"/>
        <v>47266.92</v>
      </c>
      <c r="H113" s="6"/>
    </row>
    <row r="114" spans="1:8" ht="15">
      <c r="A114" s="43" t="s">
        <v>463</v>
      </c>
      <c r="B114" s="81" t="s">
        <v>84</v>
      </c>
      <c r="C114" s="81" t="s">
        <v>83</v>
      </c>
      <c r="D114" s="88" t="s">
        <v>317</v>
      </c>
      <c r="E114" s="50" t="s">
        <v>26</v>
      </c>
      <c r="F114" s="241">
        <v>45448</v>
      </c>
      <c r="G114" s="241">
        <v>47266.92</v>
      </c>
      <c r="H114" s="6"/>
    </row>
    <row r="115" spans="1:8" ht="15">
      <c r="A115" s="160" t="s">
        <v>410</v>
      </c>
      <c r="B115" s="81" t="s">
        <v>84</v>
      </c>
      <c r="C115" s="81" t="s">
        <v>83</v>
      </c>
      <c r="D115" s="88" t="s">
        <v>411</v>
      </c>
      <c r="E115" s="50" t="s">
        <v>103</v>
      </c>
      <c r="F115" s="241">
        <f>F116</f>
        <v>208000</v>
      </c>
      <c r="G115" s="241">
        <f>G116</f>
        <v>216320</v>
      </c>
      <c r="H115" s="6"/>
    </row>
    <row r="116" spans="1:8" ht="24">
      <c r="A116" s="160" t="s">
        <v>181</v>
      </c>
      <c r="B116" s="81" t="s">
        <v>84</v>
      </c>
      <c r="C116" s="81" t="s">
        <v>83</v>
      </c>
      <c r="D116" s="88" t="s">
        <v>411</v>
      </c>
      <c r="E116" s="50" t="s">
        <v>105</v>
      </c>
      <c r="F116" s="241">
        <f>F117</f>
        <v>208000</v>
      </c>
      <c r="G116" s="241">
        <f>G117</f>
        <v>216320</v>
      </c>
      <c r="H116" s="6"/>
    </row>
    <row r="117" spans="1:8" ht="24">
      <c r="A117" s="160" t="s">
        <v>178</v>
      </c>
      <c r="B117" s="81" t="s">
        <v>84</v>
      </c>
      <c r="C117" s="81" t="s">
        <v>83</v>
      </c>
      <c r="D117" s="88" t="s">
        <v>411</v>
      </c>
      <c r="E117" s="50" t="s">
        <v>177</v>
      </c>
      <c r="F117" s="241">
        <f>F118+F119</f>
        <v>208000</v>
      </c>
      <c r="G117" s="241">
        <f>G118+G119</f>
        <v>216320</v>
      </c>
      <c r="H117" s="6"/>
    </row>
    <row r="118" spans="1:8" ht="15">
      <c r="A118" s="160" t="s">
        <v>463</v>
      </c>
      <c r="B118" s="81" t="s">
        <v>84</v>
      </c>
      <c r="C118" s="81" t="s">
        <v>83</v>
      </c>
      <c r="D118" s="88" t="s">
        <v>411</v>
      </c>
      <c r="E118" s="50" t="s">
        <v>26</v>
      </c>
      <c r="F118" s="241">
        <v>20800</v>
      </c>
      <c r="G118" s="241">
        <v>21632</v>
      </c>
      <c r="H118" s="6"/>
    </row>
    <row r="119" spans="1:8" ht="15">
      <c r="A119" s="160" t="s">
        <v>460</v>
      </c>
      <c r="B119" s="81" t="s">
        <v>84</v>
      </c>
      <c r="C119" s="81" t="s">
        <v>83</v>
      </c>
      <c r="D119" s="88" t="s">
        <v>411</v>
      </c>
      <c r="E119" s="50" t="s">
        <v>459</v>
      </c>
      <c r="F119" s="241">
        <v>187200</v>
      </c>
      <c r="G119" s="241">
        <v>194688</v>
      </c>
      <c r="H119" s="6"/>
    </row>
    <row r="120" spans="1:8" ht="15">
      <c r="A120" s="59" t="s">
        <v>82</v>
      </c>
      <c r="B120" s="72" t="s">
        <v>84</v>
      </c>
      <c r="C120" s="72" t="s">
        <v>104</v>
      </c>
      <c r="D120" s="78" t="s">
        <v>147</v>
      </c>
      <c r="E120" s="78" t="s">
        <v>103</v>
      </c>
      <c r="F120" s="203">
        <f>F121</f>
        <v>31200</v>
      </c>
      <c r="G120" s="203">
        <f>G121</f>
        <v>32448</v>
      </c>
      <c r="H120" s="6"/>
    </row>
    <row r="121" spans="1:8" ht="14.25" customHeight="1">
      <c r="A121" s="86" t="s">
        <v>35</v>
      </c>
      <c r="B121" s="50" t="s">
        <v>84</v>
      </c>
      <c r="C121" s="50" t="s">
        <v>104</v>
      </c>
      <c r="D121" s="88" t="s">
        <v>149</v>
      </c>
      <c r="E121" s="81" t="s">
        <v>103</v>
      </c>
      <c r="F121" s="238">
        <f>F123</f>
        <v>31200</v>
      </c>
      <c r="G121" s="238">
        <f aca="true" t="shared" si="10" ref="G121:G126">G122</f>
        <v>32448</v>
      </c>
      <c r="H121" s="6"/>
    </row>
    <row r="122" spans="1:8" ht="24">
      <c r="A122" s="43" t="s">
        <v>37</v>
      </c>
      <c r="B122" s="50" t="s">
        <v>84</v>
      </c>
      <c r="C122" s="50" t="s">
        <v>104</v>
      </c>
      <c r="D122" s="88" t="s">
        <v>148</v>
      </c>
      <c r="E122" s="81" t="s">
        <v>103</v>
      </c>
      <c r="F122" s="238">
        <f>F123</f>
        <v>31200</v>
      </c>
      <c r="G122" s="238">
        <f t="shared" si="10"/>
        <v>32448</v>
      </c>
      <c r="H122" s="6"/>
    </row>
    <row r="123" spans="1:8" ht="24">
      <c r="A123" s="90" t="s">
        <v>143</v>
      </c>
      <c r="B123" s="50" t="s">
        <v>84</v>
      </c>
      <c r="C123" s="50" t="s">
        <v>104</v>
      </c>
      <c r="D123" s="88" t="s">
        <v>150</v>
      </c>
      <c r="E123" s="81" t="s">
        <v>103</v>
      </c>
      <c r="F123" s="238">
        <f>F124</f>
        <v>31200</v>
      </c>
      <c r="G123" s="238">
        <f t="shared" si="10"/>
        <v>32448</v>
      </c>
      <c r="H123" s="6"/>
    </row>
    <row r="124" spans="1:8" ht="15">
      <c r="A124" s="92" t="s">
        <v>133</v>
      </c>
      <c r="B124" s="50" t="s">
        <v>84</v>
      </c>
      <c r="C124" s="50" t="s">
        <v>104</v>
      </c>
      <c r="D124" s="49" t="s">
        <v>155</v>
      </c>
      <c r="E124" s="81" t="s">
        <v>103</v>
      </c>
      <c r="F124" s="238">
        <f>F125</f>
        <v>31200</v>
      </c>
      <c r="G124" s="238">
        <f t="shared" si="10"/>
        <v>32448</v>
      </c>
      <c r="H124" s="6"/>
    </row>
    <row r="125" spans="1:8" ht="24">
      <c r="A125" s="43" t="s">
        <v>181</v>
      </c>
      <c r="B125" s="50" t="s">
        <v>84</v>
      </c>
      <c r="C125" s="50" t="s">
        <v>104</v>
      </c>
      <c r="D125" s="49" t="s">
        <v>155</v>
      </c>
      <c r="E125" s="81" t="s">
        <v>105</v>
      </c>
      <c r="F125" s="238">
        <f>F126</f>
        <v>31200</v>
      </c>
      <c r="G125" s="238">
        <f t="shared" si="10"/>
        <v>32448</v>
      </c>
      <c r="H125" s="6"/>
    </row>
    <row r="126" spans="1:8" ht="24">
      <c r="A126" s="43" t="s">
        <v>178</v>
      </c>
      <c r="B126" s="50" t="s">
        <v>84</v>
      </c>
      <c r="C126" s="50" t="s">
        <v>104</v>
      </c>
      <c r="D126" s="49" t="s">
        <v>155</v>
      </c>
      <c r="E126" s="81" t="s">
        <v>177</v>
      </c>
      <c r="F126" s="238">
        <f>F127</f>
        <v>31200</v>
      </c>
      <c r="G126" s="238">
        <f t="shared" si="10"/>
        <v>32448</v>
      </c>
      <c r="H126" s="6"/>
    </row>
    <row r="127" spans="1:8" ht="15">
      <c r="A127" s="43" t="s">
        <v>463</v>
      </c>
      <c r="B127" s="81" t="s">
        <v>84</v>
      </c>
      <c r="C127" s="81" t="s">
        <v>104</v>
      </c>
      <c r="D127" s="49" t="s">
        <v>155</v>
      </c>
      <c r="E127" s="50" t="s">
        <v>26</v>
      </c>
      <c r="F127" s="238">
        <v>31200</v>
      </c>
      <c r="G127" s="238">
        <v>32448</v>
      </c>
      <c r="H127" s="6"/>
    </row>
    <row r="128" spans="1:8" ht="15">
      <c r="A128" s="86" t="s">
        <v>112</v>
      </c>
      <c r="B128" s="72" t="s">
        <v>84</v>
      </c>
      <c r="C128" s="72" t="s">
        <v>117</v>
      </c>
      <c r="D128" s="72" t="s">
        <v>147</v>
      </c>
      <c r="E128" s="72" t="s">
        <v>103</v>
      </c>
      <c r="F128" s="203">
        <f>F129</f>
        <v>4634700</v>
      </c>
      <c r="G128" s="203">
        <f>G129</f>
        <v>4742444</v>
      </c>
      <c r="H128" s="6"/>
    </row>
    <row r="129" spans="1:8" ht="14.25" customHeight="1">
      <c r="A129" s="86" t="s">
        <v>35</v>
      </c>
      <c r="B129" s="50" t="s">
        <v>84</v>
      </c>
      <c r="C129" s="50" t="s">
        <v>117</v>
      </c>
      <c r="D129" s="88" t="s">
        <v>149</v>
      </c>
      <c r="E129" s="50" t="s">
        <v>103</v>
      </c>
      <c r="F129" s="238">
        <f>F130+F146</f>
        <v>4634700</v>
      </c>
      <c r="G129" s="238">
        <f>G130+G146</f>
        <v>4742444</v>
      </c>
      <c r="H129" s="6"/>
    </row>
    <row r="130" spans="1:8" ht="24">
      <c r="A130" s="43" t="s">
        <v>37</v>
      </c>
      <c r="B130" s="50" t="s">
        <v>84</v>
      </c>
      <c r="C130" s="50" t="s">
        <v>117</v>
      </c>
      <c r="D130" s="88" t="s">
        <v>148</v>
      </c>
      <c r="E130" s="50" t="s">
        <v>103</v>
      </c>
      <c r="F130" s="238">
        <f>F131</f>
        <v>2693600</v>
      </c>
      <c r="G130" s="238">
        <f>+G131</f>
        <v>2801344</v>
      </c>
      <c r="H130" s="6"/>
    </row>
    <row r="131" spans="1:8" ht="24">
      <c r="A131" s="90" t="s">
        <v>143</v>
      </c>
      <c r="B131" s="50" t="s">
        <v>84</v>
      </c>
      <c r="C131" s="50" t="s">
        <v>117</v>
      </c>
      <c r="D131" s="88" t="s">
        <v>150</v>
      </c>
      <c r="E131" s="50" t="s">
        <v>103</v>
      </c>
      <c r="F131" s="238">
        <f>F132</f>
        <v>2693600</v>
      </c>
      <c r="G131" s="238">
        <f>G132</f>
        <v>2801344</v>
      </c>
      <c r="H131" s="6"/>
    </row>
    <row r="132" spans="1:8" ht="14.25" customHeight="1">
      <c r="A132" s="90" t="s">
        <v>8</v>
      </c>
      <c r="B132" s="50" t="s">
        <v>84</v>
      </c>
      <c r="C132" s="50" t="s">
        <v>117</v>
      </c>
      <c r="D132" s="88" t="s">
        <v>156</v>
      </c>
      <c r="E132" s="50" t="s">
        <v>103</v>
      </c>
      <c r="F132" s="238">
        <f>F133+F138+F142</f>
        <v>2693600</v>
      </c>
      <c r="G132" s="238">
        <f>G133+G138+G142</f>
        <v>2801344</v>
      </c>
      <c r="H132" s="6"/>
    </row>
    <row r="133" spans="1:8" ht="13.5" customHeight="1">
      <c r="A133" s="86" t="s">
        <v>114</v>
      </c>
      <c r="B133" s="50" t="s">
        <v>84</v>
      </c>
      <c r="C133" s="50" t="s">
        <v>117</v>
      </c>
      <c r="D133" s="88" t="s">
        <v>157</v>
      </c>
      <c r="E133" s="50" t="s">
        <v>103</v>
      </c>
      <c r="F133" s="238">
        <f>F134</f>
        <v>1768000</v>
      </c>
      <c r="G133" s="238">
        <f>G134</f>
        <v>1838720</v>
      </c>
      <c r="H133" s="6"/>
    </row>
    <row r="134" spans="1:8" ht="24">
      <c r="A134" s="43" t="s">
        <v>181</v>
      </c>
      <c r="B134" s="50" t="s">
        <v>84</v>
      </c>
      <c r="C134" s="50" t="s">
        <v>117</v>
      </c>
      <c r="D134" s="88" t="s">
        <v>157</v>
      </c>
      <c r="E134" s="50" t="s">
        <v>105</v>
      </c>
      <c r="F134" s="238">
        <f>F135</f>
        <v>1768000</v>
      </c>
      <c r="G134" s="238">
        <f>G135</f>
        <v>1838720</v>
      </c>
      <c r="H134" s="6"/>
    </row>
    <row r="135" spans="1:8" ht="24">
      <c r="A135" s="43" t="s">
        <v>178</v>
      </c>
      <c r="B135" s="50" t="s">
        <v>84</v>
      </c>
      <c r="C135" s="50" t="s">
        <v>117</v>
      </c>
      <c r="D135" s="88" t="s">
        <v>157</v>
      </c>
      <c r="E135" s="50" t="s">
        <v>177</v>
      </c>
      <c r="F135" s="238">
        <f>F136+F137</f>
        <v>1768000</v>
      </c>
      <c r="G135" s="238">
        <f>G136+G137</f>
        <v>1838720</v>
      </c>
      <c r="H135" s="6"/>
    </row>
    <row r="136" spans="1:8" ht="15">
      <c r="A136" s="43" t="s">
        <v>463</v>
      </c>
      <c r="B136" s="50" t="s">
        <v>84</v>
      </c>
      <c r="C136" s="50" t="s">
        <v>117</v>
      </c>
      <c r="D136" s="88" t="s">
        <v>157</v>
      </c>
      <c r="E136" s="50" t="s">
        <v>26</v>
      </c>
      <c r="F136" s="238">
        <v>104000</v>
      </c>
      <c r="G136" s="242">
        <v>108160</v>
      </c>
      <c r="H136" s="6"/>
    </row>
    <row r="137" spans="1:8" ht="15">
      <c r="A137" s="43" t="s">
        <v>460</v>
      </c>
      <c r="B137" s="50" t="s">
        <v>84</v>
      </c>
      <c r="C137" s="50" t="s">
        <v>117</v>
      </c>
      <c r="D137" s="88" t="s">
        <v>157</v>
      </c>
      <c r="E137" s="50" t="s">
        <v>459</v>
      </c>
      <c r="F137" s="238">
        <v>1664000</v>
      </c>
      <c r="G137" s="242">
        <f>1730560</f>
        <v>1730560</v>
      </c>
      <c r="H137" s="6"/>
    </row>
    <row r="138" spans="1:8" ht="15">
      <c r="A138" s="161" t="s">
        <v>412</v>
      </c>
      <c r="B138" s="50" t="s">
        <v>84</v>
      </c>
      <c r="C138" s="50" t="s">
        <v>117</v>
      </c>
      <c r="D138" s="88" t="s">
        <v>413</v>
      </c>
      <c r="E138" s="50" t="s">
        <v>103</v>
      </c>
      <c r="F138" s="238">
        <f aca="true" t="shared" si="11" ref="F138:G140">F139</f>
        <v>717600</v>
      </c>
      <c r="G138" s="242">
        <f t="shared" si="11"/>
        <v>746304</v>
      </c>
      <c r="H138" s="6"/>
    </row>
    <row r="139" spans="1:8" ht="24">
      <c r="A139" s="160" t="s">
        <v>181</v>
      </c>
      <c r="B139" s="50" t="s">
        <v>84</v>
      </c>
      <c r="C139" s="50" t="s">
        <v>117</v>
      </c>
      <c r="D139" s="88" t="s">
        <v>413</v>
      </c>
      <c r="E139" s="50" t="s">
        <v>105</v>
      </c>
      <c r="F139" s="238">
        <f t="shared" si="11"/>
        <v>717600</v>
      </c>
      <c r="G139" s="242">
        <f t="shared" si="11"/>
        <v>746304</v>
      </c>
      <c r="H139" s="6"/>
    </row>
    <row r="140" spans="1:8" ht="26.25" customHeight="1">
      <c r="A140" s="160" t="s">
        <v>178</v>
      </c>
      <c r="B140" s="50" t="s">
        <v>84</v>
      </c>
      <c r="C140" s="50" t="s">
        <v>117</v>
      </c>
      <c r="D140" s="88" t="s">
        <v>413</v>
      </c>
      <c r="E140" s="50" t="s">
        <v>177</v>
      </c>
      <c r="F140" s="238">
        <f t="shared" si="11"/>
        <v>717600</v>
      </c>
      <c r="G140" s="238">
        <f t="shared" si="11"/>
        <v>746304</v>
      </c>
      <c r="H140" s="6"/>
    </row>
    <row r="141" spans="1:8" ht="14.25" customHeight="1">
      <c r="A141" s="43" t="s">
        <v>463</v>
      </c>
      <c r="B141" s="50" t="s">
        <v>84</v>
      </c>
      <c r="C141" s="50" t="s">
        <v>117</v>
      </c>
      <c r="D141" s="88" t="s">
        <v>413</v>
      </c>
      <c r="E141" s="50" t="s">
        <v>26</v>
      </c>
      <c r="F141" s="238">
        <v>717600</v>
      </c>
      <c r="G141" s="242">
        <v>746304</v>
      </c>
      <c r="H141" s="6"/>
    </row>
    <row r="142" spans="1:8" ht="24" customHeight="1">
      <c r="A142" s="86" t="s">
        <v>113</v>
      </c>
      <c r="B142" s="50" t="s">
        <v>84</v>
      </c>
      <c r="C142" s="50" t="s">
        <v>117</v>
      </c>
      <c r="D142" s="49" t="s">
        <v>158</v>
      </c>
      <c r="E142" s="50" t="s">
        <v>103</v>
      </c>
      <c r="F142" s="238">
        <f aca="true" t="shared" si="12" ref="F142:G144">F143</f>
        <v>208000</v>
      </c>
      <c r="G142" s="238">
        <f t="shared" si="12"/>
        <v>216320</v>
      </c>
      <c r="H142" s="6"/>
    </row>
    <row r="143" spans="1:8" ht="24">
      <c r="A143" s="43" t="s">
        <v>181</v>
      </c>
      <c r="B143" s="50" t="s">
        <v>84</v>
      </c>
      <c r="C143" s="50" t="s">
        <v>117</v>
      </c>
      <c r="D143" s="49" t="s">
        <v>158</v>
      </c>
      <c r="E143" s="50" t="s">
        <v>105</v>
      </c>
      <c r="F143" s="238">
        <f t="shared" si="12"/>
        <v>208000</v>
      </c>
      <c r="G143" s="238">
        <f t="shared" si="12"/>
        <v>216320</v>
      </c>
      <c r="H143" s="6"/>
    </row>
    <row r="144" spans="1:8" ht="24">
      <c r="A144" s="43" t="s">
        <v>178</v>
      </c>
      <c r="B144" s="50" t="s">
        <v>84</v>
      </c>
      <c r="C144" s="50" t="s">
        <v>117</v>
      </c>
      <c r="D144" s="49" t="s">
        <v>158</v>
      </c>
      <c r="E144" s="50" t="s">
        <v>177</v>
      </c>
      <c r="F144" s="238">
        <f t="shared" si="12"/>
        <v>208000</v>
      </c>
      <c r="G144" s="238">
        <f t="shared" si="12"/>
        <v>216320</v>
      </c>
      <c r="H144" s="6"/>
    </row>
    <row r="145" spans="1:8" ht="15">
      <c r="A145" s="43" t="s">
        <v>463</v>
      </c>
      <c r="B145" s="50" t="s">
        <v>84</v>
      </c>
      <c r="C145" s="50" t="s">
        <v>117</v>
      </c>
      <c r="D145" s="49" t="s">
        <v>158</v>
      </c>
      <c r="E145" s="50" t="s">
        <v>26</v>
      </c>
      <c r="F145" s="239">
        <v>208000</v>
      </c>
      <c r="G145" s="243">
        <v>216320</v>
      </c>
      <c r="H145" s="6"/>
    </row>
    <row r="146" spans="1:8" ht="24">
      <c r="A146" s="86" t="s">
        <v>208</v>
      </c>
      <c r="B146" s="72" t="s">
        <v>84</v>
      </c>
      <c r="C146" s="72" t="s">
        <v>117</v>
      </c>
      <c r="D146" s="91" t="s">
        <v>319</v>
      </c>
      <c r="E146" s="72" t="s">
        <v>103</v>
      </c>
      <c r="F146" s="203">
        <f aca="true" t="shared" si="13" ref="F146:G148">F147</f>
        <v>1941100</v>
      </c>
      <c r="G146" s="203">
        <f t="shared" si="13"/>
        <v>1941100</v>
      </c>
      <c r="H146" s="6"/>
    </row>
    <row r="147" spans="1:8" ht="24">
      <c r="A147" s="43" t="s">
        <v>181</v>
      </c>
      <c r="B147" s="50" t="s">
        <v>84</v>
      </c>
      <c r="C147" s="50" t="s">
        <v>117</v>
      </c>
      <c r="D147" s="49" t="s">
        <v>319</v>
      </c>
      <c r="E147" s="50" t="s">
        <v>105</v>
      </c>
      <c r="F147" s="238">
        <f t="shared" si="13"/>
        <v>1941100</v>
      </c>
      <c r="G147" s="238">
        <f t="shared" si="13"/>
        <v>1941100</v>
      </c>
      <c r="H147" s="6"/>
    </row>
    <row r="148" spans="1:8" ht="24">
      <c r="A148" s="43" t="s">
        <v>178</v>
      </c>
      <c r="B148" s="50" t="s">
        <v>84</v>
      </c>
      <c r="C148" s="50" t="s">
        <v>117</v>
      </c>
      <c r="D148" s="49" t="s">
        <v>319</v>
      </c>
      <c r="E148" s="50" t="s">
        <v>177</v>
      </c>
      <c r="F148" s="238">
        <f t="shared" si="13"/>
        <v>1941100</v>
      </c>
      <c r="G148" s="238">
        <f t="shared" si="13"/>
        <v>1941100</v>
      </c>
      <c r="H148" s="6"/>
    </row>
    <row r="149" spans="1:8" ht="15">
      <c r="A149" s="43" t="s">
        <v>463</v>
      </c>
      <c r="B149" s="50" t="s">
        <v>84</v>
      </c>
      <c r="C149" s="50" t="s">
        <v>117</v>
      </c>
      <c r="D149" s="49" t="s">
        <v>319</v>
      </c>
      <c r="E149" s="50" t="s">
        <v>26</v>
      </c>
      <c r="F149" s="238">
        <v>1941100</v>
      </c>
      <c r="G149" s="238">
        <v>1941100</v>
      </c>
      <c r="H149" s="6"/>
    </row>
    <row r="150" spans="1:8" ht="14.25" customHeight="1">
      <c r="A150" s="86" t="s">
        <v>59</v>
      </c>
      <c r="B150" s="72" t="s">
        <v>132</v>
      </c>
      <c r="C150" s="72" t="s">
        <v>102</v>
      </c>
      <c r="D150" s="87" t="s">
        <v>147</v>
      </c>
      <c r="E150" s="72" t="s">
        <v>103</v>
      </c>
      <c r="F150" s="203">
        <f>F151</f>
        <v>25992898.27</v>
      </c>
      <c r="G150" s="203">
        <f>G151</f>
        <v>19076898.27</v>
      </c>
      <c r="H150" s="6"/>
    </row>
    <row r="151" spans="1:8" ht="14.25" customHeight="1">
      <c r="A151" s="86" t="s">
        <v>265</v>
      </c>
      <c r="B151" s="72" t="s">
        <v>132</v>
      </c>
      <c r="C151" s="72" t="s">
        <v>83</v>
      </c>
      <c r="D151" s="87" t="s">
        <v>147</v>
      </c>
      <c r="E151" s="72" t="s">
        <v>103</v>
      </c>
      <c r="F151" s="203">
        <f>F152</f>
        <v>25992898.27</v>
      </c>
      <c r="G151" s="203">
        <f>G152</f>
        <v>19076898.27</v>
      </c>
      <c r="H151" s="6"/>
    </row>
    <row r="152" spans="1:8" ht="14.25" customHeight="1">
      <c r="A152" s="86" t="s">
        <v>35</v>
      </c>
      <c r="B152" s="50" t="s">
        <v>132</v>
      </c>
      <c r="C152" s="50" t="s">
        <v>83</v>
      </c>
      <c r="D152" s="88" t="s">
        <v>149</v>
      </c>
      <c r="E152" s="50" t="s">
        <v>103</v>
      </c>
      <c r="F152" s="238">
        <f>F154+F167</f>
        <v>25992898.27</v>
      </c>
      <c r="G152" s="238">
        <f>G154+G167</f>
        <v>19076898.27</v>
      </c>
      <c r="H152" s="6"/>
    </row>
    <row r="153" spans="1:8" ht="27" customHeight="1">
      <c r="A153" s="43" t="s">
        <v>37</v>
      </c>
      <c r="B153" s="50" t="s">
        <v>132</v>
      </c>
      <c r="C153" s="50" t="s">
        <v>83</v>
      </c>
      <c r="D153" s="88" t="s">
        <v>148</v>
      </c>
      <c r="E153" s="50" t="s">
        <v>103</v>
      </c>
      <c r="F153" s="238">
        <f>F154</f>
        <v>18992898.27</v>
      </c>
      <c r="G153" s="238">
        <f>G154</f>
        <v>19076898.27</v>
      </c>
      <c r="H153" s="6"/>
    </row>
    <row r="154" spans="1:8" ht="24" customHeight="1">
      <c r="A154" s="43" t="s">
        <v>451</v>
      </c>
      <c r="B154" s="50" t="s">
        <v>132</v>
      </c>
      <c r="C154" s="50" t="s">
        <v>83</v>
      </c>
      <c r="D154" s="88" t="s">
        <v>159</v>
      </c>
      <c r="E154" s="50" t="s">
        <v>103</v>
      </c>
      <c r="F154" s="238">
        <f>F155+F159+F163</f>
        <v>18992898.27</v>
      </c>
      <c r="G154" s="238">
        <f>G155+G159+G163</f>
        <v>19076898.27</v>
      </c>
      <c r="H154" s="6"/>
    </row>
    <row r="155" spans="1:8" ht="35.25" customHeight="1">
      <c r="A155" s="43" t="s">
        <v>267</v>
      </c>
      <c r="B155" s="50" t="s">
        <v>132</v>
      </c>
      <c r="C155" s="50" t="s">
        <v>83</v>
      </c>
      <c r="D155" s="88" t="s">
        <v>159</v>
      </c>
      <c r="E155" s="50" t="s">
        <v>189</v>
      </c>
      <c r="F155" s="238">
        <f>F156</f>
        <v>16883898.27</v>
      </c>
      <c r="G155" s="238">
        <f>G157+G158</f>
        <v>16883898.27</v>
      </c>
      <c r="H155" s="6"/>
    </row>
    <row r="156" spans="1:8" ht="15">
      <c r="A156" s="43" t="s">
        <v>268</v>
      </c>
      <c r="B156" s="50" t="s">
        <v>132</v>
      </c>
      <c r="C156" s="50" t="s">
        <v>83</v>
      </c>
      <c r="D156" s="50" t="s">
        <v>159</v>
      </c>
      <c r="E156" s="50" t="s">
        <v>269</v>
      </c>
      <c r="F156" s="238">
        <f>F157+F158</f>
        <v>16883898.27</v>
      </c>
      <c r="G156" s="238">
        <f>G157+G158</f>
        <v>16883898.27</v>
      </c>
      <c r="H156" s="6"/>
    </row>
    <row r="157" spans="1:8" ht="24">
      <c r="A157" s="43" t="s">
        <v>270</v>
      </c>
      <c r="B157" s="50" t="s">
        <v>132</v>
      </c>
      <c r="C157" s="50" t="s">
        <v>83</v>
      </c>
      <c r="D157" s="50" t="s">
        <v>159</v>
      </c>
      <c r="E157" s="50" t="s">
        <v>271</v>
      </c>
      <c r="F157" s="238">
        <v>12967663.8</v>
      </c>
      <c r="G157" s="238">
        <v>12967663.8</v>
      </c>
      <c r="H157" s="6"/>
    </row>
    <row r="158" spans="1:8" ht="22.5" customHeight="1">
      <c r="A158" s="43" t="s">
        <v>285</v>
      </c>
      <c r="B158" s="50" t="s">
        <v>132</v>
      </c>
      <c r="C158" s="50" t="s">
        <v>83</v>
      </c>
      <c r="D158" s="50" t="s">
        <v>159</v>
      </c>
      <c r="E158" s="50" t="s">
        <v>272</v>
      </c>
      <c r="F158" s="238">
        <v>3916234.47</v>
      </c>
      <c r="G158" s="238">
        <v>3916234.47</v>
      </c>
      <c r="H158" s="6"/>
    </row>
    <row r="159" spans="1:8" ht="24">
      <c r="A159" s="43" t="s">
        <v>181</v>
      </c>
      <c r="B159" s="50" t="s">
        <v>132</v>
      </c>
      <c r="C159" s="50" t="s">
        <v>83</v>
      </c>
      <c r="D159" s="49" t="s">
        <v>159</v>
      </c>
      <c r="E159" s="50" t="s">
        <v>105</v>
      </c>
      <c r="F159" s="238">
        <f>F160</f>
        <v>2100000</v>
      </c>
      <c r="G159" s="238">
        <f>G160</f>
        <v>2184000</v>
      </c>
      <c r="H159" s="6"/>
    </row>
    <row r="160" spans="1:8" ht="24">
      <c r="A160" s="43" t="s">
        <v>178</v>
      </c>
      <c r="B160" s="50" t="s">
        <v>132</v>
      </c>
      <c r="C160" s="50" t="s">
        <v>83</v>
      </c>
      <c r="D160" s="49" t="s">
        <v>159</v>
      </c>
      <c r="E160" s="50" t="s">
        <v>177</v>
      </c>
      <c r="F160" s="238">
        <f>F161+F162</f>
        <v>2100000</v>
      </c>
      <c r="G160" s="238">
        <f>G161+G162</f>
        <v>2184000</v>
      </c>
      <c r="H160" s="6"/>
    </row>
    <row r="161" spans="1:8" ht="15">
      <c r="A161" s="43" t="s">
        <v>466</v>
      </c>
      <c r="B161" s="50" t="s">
        <v>132</v>
      </c>
      <c r="C161" s="50" t="s">
        <v>83</v>
      </c>
      <c r="D161" s="49" t="s">
        <v>159</v>
      </c>
      <c r="E161" s="50" t="s">
        <v>26</v>
      </c>
      <c r="F161" s="239">
        <v>1000000</v>
      </c>
      <c r="G161" s="243">
        <v>1040000</v>
      </c>
      <c r="H161" s="6"/>
    </row>
    <row r="162" spans="1:8" ht="15">
      <c r="A162" s="43" t="s">
        <v>460</v>
      </c>
      <c r="B162" s="50" t="s">
        <v>132</v>
      </c>
      <c r="C162" s="50" t="s">
        <v>83</v>
      </c>
      <c r="D162" s="49" t="s">
        <v>159</v>
      </c>
      <c r="E162" s="50" t="s">
        <v>459</v>
      </c>
      <c r="F162" s="239">
        <v>1100000</v>
      </c>
      <c r="G162" s="239">
        <v>1144000</v>
      </c>
      <c r="H162" s="6"/>
    </row>
    <row r="163" spans="1:8" ht="15">
      <c r="A163" s="43" t="s">
        <v>179</v>
      </c>
      <c r="B163" s="50" t="s">
        <v>132</v>
      </c>
      <c r="C163" s="50" t="s">
        <v>83</v>
      </c>
      <c r="D163" s="49" t="s">
        <v>159</v>
      </c>
      <c r="E163" s="50" t="s">
        <v>180</v>
      </c>
      <c r="F163" s="238">
        <f>F164</f>
        <v>9000</v>
      </c>
      <c r="G163" s="242">
        <f>G164</f>
        <v>9000</v>
      </c>
      <c r="H163" s="6"/>
    </row>
    <row r="164" spans="1:8" ht="15">
      <c r="A164" s="160" t="s">
        <v>311</v>
      </c>
      <c r="B164" s="50" t="s">
        <v>132</v>
      </c>
      <c r="C164" s="50" t="s">
        <v>83</v>
      </c>
      <c r="D164" s="49" t="s">
        <v>159</v>
      </c>
      <c r="E164" s="50" t="s">
        <v>310</v>
      </c>
      <c r="F164" s="238">
        <f>F165+F166</f>
        <v>9000</v>
      </c>
      <c r="G164" s="238">
        <f>G165+G166</f>
        <v>9000</v>
      </c>
      <c r="H164" s="6"/>
    </row>
    <row r="165" spans="1:8" ht="15">
      <c r="A165" s="160" t="s">
        <v>457</v>
      </c>
      <c r="B165" s="50" t="s">
        <v>132</v>
      </c>
      <c r="C165" s="50" t="s">
        <v>83</v>
      </c>
      <c r="D165" s="49" t="s">
        <v>159</v>
      </c>
      <c r="E165" s="50" t="s">
        <v>193</v>
      </c>
      <c r="F165" s="238">
        <v>8000</v>
      </c>
      <c r="G165" s="242">
        <v>8000</v>
      </c>
      <c r="H165" s="6"/>
    </row>
    <row r="166" spans="1:8" ht="15">
      <c r="A166" s="160" t="s">
        <v>196</v>
      </c>
      <c r="B166" s="50" t="s">
        <v>132</v>
      </c>
      <c r="C166" s="50" t="s">
        <v>83</v>
      </c>
      <c r="D166" s="49" t="s">
        <v>159</v>
      </c>
      <c r="E166" s="50" t="s">
        <v>194</v>
      </c>
      <c r="F166" s="238">
        <v>1000</v>
      </c>
      <c r="G166" s="242">
        <v>1000</v>
      </c>
      <c r="H166" s="6"/>
    </row>
    <row r="167" spans="1:8" ht="35.25" customHeight="1">
      <c r="A167" s="161" t="s">
        <v>654</v>
      </c>
      <c r="B167" s="252" t="s">
        <v>132</v>
      </c>
      <c r="C167" s="72" t="s">
        <v>83</v>
      </c>
      <c r="D167" s="91" t="s">
        <v>655</v>
      </c>
      <c r="E167" s="72" t="s">
        <v>103</v>
      </c>
      <c r="F167" s="203">
        <f aca="true" t="shared" si="14" ref="F167:G169">F168</f>
        <v>7000000</v>
      </c>
      <c r="G167" s="205">
        <f t="shared" si="14"/>
        <v>0</v>
      </c>
      <c r="H167" s="6"/>
    </row>
    <row r="168" spans="1:8" ht="24">
      <c r="A168" s="160" t="s">
        <v>181</v>
      </c>
      <c r="B168" s="251" t="s">
        <v>132</v>
      </c>
      <c r="C168" s="50" t="s">
        <v>83</v>
      </c>
      <c r="D168" s="49" t="s">
        <v>655</v>
      </c>
      <c r="E168" s="50" t="s">
        <v>105</v>
      </c>
      <c r="F168" s="238">
        <f t="shared" si="14"/>
        <v>7000000</v>
      </c>
      <c r="G168" s="242">
        <f t="shared" si="14"/>
        <v>0</v>
      </c>
      <c r="H168" s="6"/>
    </row>
    <row r="169" spans="1:8" ht="24">
      <c r="A169" s="160" t="s">
        <v>178</v>
      </c>
      <c r="B169" s="251" t="s">
        <v>132</v>
      </c>
      <c r="C169" s="50" t="s">
        <v>83</v>
      </c>
      <c r="D169" s="49" t="s">
        <v>655</v>
      </c>
      <c r="E169" s="50" t="s">
        <v>177</v>
      </c>
      <c r="F169" s="238">
        <f t="shared" si="14"/>
        <v>7000000</v>
      </c>
      <c r="G169" s="242">
        <f t="shared" si="14"/>
        <v>0</v>
      </c>
      <c r="H169" s="6"/>
    </row>
    <row r="170" spans="1:8" ht="15">
      <c r="A170" s="160" t="s">
        <v>466</v>
      </c>
      <c r="B170" s="251" t="s">
        <v>132</v>
      </c>
      <c r="C170" s="50" t="s">
        <v>83</v>
      </c>
      <c r="D170" s="49" t="s">
        <v>655</v>
      </c>
      <c r="E170" s="50" t="s">
        <v>26</v>
      </c>
      <c r="F170" s="238">
        <f>7000000</f>
        <v>7000000</v>
      </c>
      <c r="G170" s="242">
        <v>0</v>
      </c>
      <c r="H170" s="6"/>
    </row>
    <row r="171" spans="1:7" ht="12.75">
      <c r="A171" s="86" t="s">
        <v>115</v>
      </c>
      <c r="B171" s="72" t="s">
        <v>116</v>
      </c>
      <c r="C171" s="72" t="s">
        <v>102</v>
      </c>
      <c r="D171" s="72" t="s">
        <v>147</v>
      </c>
      <c r="E171" s="72" t="s">
        <v>103</v>
      </c>
      <c r="F171" s="203">
        <f aca="true" t="shared" si="15" ref="F171:G177">F172</f>
        <v>304008</v>
      </c>
      <c r="G171" s="203">
        <f t="shared" si="15"/>
        <v>304008</v>
      </c>
    </row>
    <row r="172" spans="1:7" ht="12.75">
      <c r="A172" s="86" t="s">
        <v>32</v>
      </c>
      <c r="B172" s="50" t="s">
        <v>116</v>
      </c>
      <c r="C172" s="50" t="s">
        <v>83</v>
      </c>
      <c r="D172" s="50" t="s">
        <v>147</v>
      </c>
      <c r="E172" s="50" t="s">
        <v>103</v>
      </c>
      <c r="F172" s="238">
        <f t="shared" si="15"/>
        <v>304008</v>
      </c>
      <c r="G172" s="238">
        <f t="shared" si="15"/>
        <v>304008</v>
      </c>
    </row>
    <row r="173" spans="1:7" ht="14.25" customHeight="1">
      <c r="A173" s="86" t="s">
        <v>35</v>
      </c>
      <c r="B173" s="50" t="s">
        <v>116</v>
      </c>
      <c r="C173" s="50" t="s">
        <v>83</v>
      </c>
      <c r="D173" s="88" t="s">
        <v>149</v>
      </c>
      <c r="E173" s="50" t="s">
        <v>103</v>
      </c>
      <c r="F173" s="238">
        <f t="shared" si="15"/>
        <v>304008</v>
      </c>
      <c r="G173" s="238">
        <f t="shared" si="15"/>
        <v>304008</v>
      </c>
    </row>
    <row r="174" spans="1:7" ht="24">
      <c r="A174" s="43" t="s">
        <v>37</v>
      </c>
      <c r="B174" s="50" t="s">
        <v>116</v>
      </c>
      <c r="C174" s="50" t="s">
        <v>83</v>
      </c>
      <c r="D174" s="88" t="s">
        <v>148</v>
      </c>
      <c r="E174" s="50" t="s">
        <v>103</v>
      </c>
      <c r="F174" s="238">
        <f t="shared" si="15"/>
        <v>304008</v>
      </c>
      <c r="G174" s="238">
        <f t="shared" si="15"/>
        <v>304008</v>
      </c>
    </row>
    <row r="175" spans="1:7" ht="12.75">
      <c r="A175" s="90" t="s">
        <v>134</v>
      </c>
      <c r="B175" s="50" t="s">
        <v>116</v>
      </c>
      <c r="C175" s="50" t="s">
        <v>83</v>
      </c>
      <c r="D175" s="88" t="s">
        <v>160</v>
      </c>
      <c r="E175" s="50" t="s">
        <v>103</v>
      </c>
      <c r="F175" s="238">
        <f t="shared" si="15"/>
        <v>304008</v>
      </c>
      <c r="G175" s="238">
        <f t="shared" si="15"/>
        <v>304008</v>
      </c>
    </row>
    <row r="176" spans="1:7" ht="12.75">
      <c r="A176" s="160" t="s">
        <v>186</v>
      </c>
      <c r="B176" s="50" t="s">
        <v>116</v>
      </c>
      <c r="C176" s="50" t="s">
        <v>83</v>
      </c>
      <c r="D176" s="49" t="s">
        <v>160</v>
      </c>
      <c r="E176" s="50" t="s">
        <v>107</v>
      </c>
      <c r="F176" s="238">
        <f t="shared" si="15"/>
        <v>304008</v>
      </c>
      <c r="G176" s="238">
        <f t="shared" si="15"/>
        <v>304008</v>
      </c>
    </row>
    <row r="177" spans="1:7" ht="12.75">
      <c r="A177" s="160" t="s">
        <v>187</v>
      </c>
      <c r="B177" s="50" t="s">
        <v>116</v>
      </c>
      <c r="C177" s="50" t="s">
        <v>83</v>
      </c>
      <c r="D177" s="49" t="s">
        <v>160</v>
      </c>
      <c r="E177" s="50" t="s">
        <v>108</v>
      </c>
      <c r="F177" s="238">
        <f t="shared" si="15"/>
        <v>304008</v>
      </c>
      <c r="G177" s="238">
        <f t="shared" si="15"/>
        <v>304008</v>
      </c>
    </row>
    <row r="178" spans="1:7" ht="12.75">
      <c r="A178" s="160" t="s">
        <v>74</v>
      </c>
      <c r="B178" s="50" t="s">
        <v>116</v>
      </c>
      <c r="C178" s="50" t="s">
        <v>83</v>
      </c>
      <c r="D178" s="49" t="s">
        <v>160</v>
      </c>
      <c r="E178" s="50" t="s">
        <v>75</v>
      </c>
      <c r="F178" s="238">
        <v>304008</v>
      </c>
      <c r="G178" s="238">
        <v>304008</v>
      </c>
    </row>
    <row r="179" spans="1:7" ht="24">
      <c r="A179" s="86" t="s">
        <v>477</v>
      </c>
      <c r="B179" s="72" t="s">
        <v>63</v>
      </c>
      <c r="C179" s="72" t="s">
        <v>102</v>
      </c>
      <c r="D179" s="72" t="s">
        <v>147</v>
      </c>
      <c r="E179" s="72" t="s">
        <v>103</v>
      </c>
      <c r="F179" s="203">
        <f aca="true" t="shared" si="16" ref="F179:G184">F180</f>
        <v>50000</v>
      </c>
      <c r="G179" s="205">
        <f t="shared" si="16"/>
        <v>50000</v>
      </c>
    </row>
    <row r="180" spans="1:7" ht="15" customHeight="1">
      <c r="A180" s="86" t="s">
        <v>478</v>
      </c>
      <c r="B180" s="50" t="s">
        <v>63</v>
      </c>
      <c r="C180" s="50" t="s">
        <v>83</v>
      </c>
      <c r="D180" s="50" t="s">
        <v>147</v>
      </c>
      <c r="E180" s="50" t="s">
        <v>103</v>
      </c>
      <c r="F180" s="238">
        <f t="shared" si="16"/>
        <v>50000</v>
      </c>
      <c r="G180" s="242">
        <f t="shared" si="16"/>
        <v>50000</v>
      </c>
    </row>
    <row r="181" spans="1:7" ht="13.5" customHeight="1">
      <c r="A181" s="86" t="s">
        <v>35</v>
      </c>
      <c r="B181" s="50" t="s">
        <v>63</v>
      </c>
      <c r="C181" s="50" t="s">
        <v>83</v>
      </c>
      <c r="D181" s="50" t="s">
        <v>149</v>
      </c>
      <c r="E181" s="50" t="s">
        <v>103</v>
      </c>
      <c r="F181" s="238">
        <f t="shared" si="16"/>
        <v>50000</v>
      </c>
      <c r="G181" s="242">
        <f t="shared" si="16"/>
        <v>50000</v>
      </c>
    </row>
    <row r="182" spans="1:7" ht="24">
      <c r="A182" s="43" t="s">
        <v>37</v>
      </c>
      <c r="B182" s="50" t="s">
        <v>63</v>
      </c>
      <c r="C182" s="50" t="s">
        <v>83</v>
      </c>
      <c r="D182" s="50" t="s">
        <v>148</v>
      </c>
      <c r="E182" s="50" t="s">
        <v>103</v>
      </c>
      <c r="F182" s="238">
        <f>F183</f>
        <v>50000</v>
      </c>
      <c r="G182" s="244">
        <f>G183</f>
        <v>50000</v>
      </c>
    </row>
    <row r="183" spans="1:7" ht="12.75">
      <c r="A183" s="43" t="s">
        <v>353</v>
      </c>
      <c r="B183" s="50" t="s">
        <v>63</v>
      </c>
      <c r="C183" s="50" t="s">
        <v>83</v>
      </c>
      <c r="D183" s="50" t="s">
        <v>286</v>
      </c>
      <c r="E183" s="50" t="s">
        <v>103</v>
      </c>
      <c r="F183" s="238">
        <f t="shared" si="16"/>
        <v>50000</v>
      </c>
      <c r="G183" s="242">
        <f t="shared" si="16"/>
        <v>50000</v>
      </c>
    </row>
    <row r="184" spans="1:7" ht="12.75">
      <c r="A184" s="143" t="s">
        <v>354</v>
      </c>
      <c r="B184" s="50" t="s">
        <v>63</v>
      </c>
      <c r="C184" s="50" t="s">
        <v>83</v>
      </c>
      <c r="D184" s="50" t="s">
        <v>286</v>
      </c>
      <c r="E184" s="50" t="s">
        <v>287</v>
      </c>
      <c r="F184" s="238">
        <f t="shared" si="16"/>
        <v>50000</v>
      </c>
      <c r="G184" s="244">
        <f t="shared" si="16"/>
        <v>50000</v>
      </c>
    </row>
    <row r="185" spans="1:7" ht="12.75">
      <c r="A185" s="143" t="s">
        <v>353</v>
      </c>
      <c r="B185" s="50" t="s">
        <v>63</v>
      </c>
      <c r="C185" s="50" t="s">
        <v>83</v>
      </c>
      <c r="D185" s="50" t="s">
        <v>286</v>
      </c>
      <c r="E185" s="50" t="s">
        <v>288</v>
      </c>
      <c r="F185" s="238">
        <v>50000</v>
      </c>
      <c r="G185" s="244">
        <v>50000</v>
      </c>
    </row>
    <row r="186" spans="1:7" ht="27" customHeight="1">
      <c r="A186" s="86" t="s">
        <v>273</v>
      </c>
      <c r="B186" s="72" t="s">
        <v>130</v>
      </c>
      <c r="C186" s="72" t="s">
        <v>102</v>
      </c>
      <c r="D186" s="72" t="s">
        <v>147</v>
      </c>
      <c r="E186" s="72" t="s">
        <v>103</v>
      </c>
      <c r="F186" s="203">
        <f>F187</f>
        <v>345570</v>
      </c>
      <c r="G186" s="203">
        <f>G187</f>
        <v>0</v>
      </c>
    </row>
    <row r="187" spans="1:7" ht="12.75">
      <c r="A187" s="86" t="s">
        <v>16</v>
      </c>
      <c r="B187" s="50" t="s">
        <v>130</v>
      </c>
      <c r="C187" s="50" t="s">
        <v>117</v>
      </c>
      <c r="D187" s="50" t="s">
        <v>147</v>
      </c>
      <c r="E187" s="50" t="s">
        <v>103</v>
      </c>
      <c r="F187" s="238">
        <f aca="true" t="shared" si="17" ref="F187:G191">F188</f>
        <v>345570</v>
      </c>
      <c r="G187" s="238">
        <f t="shared" si="17"/>
        <v>0</v>
      </c>
    </row>
    <row r="188" spans="1:7" ht="13.5" customHeight="1">
      <c r="A188" s="86" t="s">
        <v>274</v>
      </c>
      <c r="B188" s="50" t="s">
        <v>130</v>
      </c>
      <c r="C188" s="50" t="s">
        <v>117</v>
      </c>
      <c r="D188" s="88" t="s">
        <v>149</v>
      </c>
      <c r="E188" s="50" t="s">
        <v>103</v>
      </c>
      <c r="F188" s="238">
        <f t="shared" si="17"/>
        <v>345570</v>
      </c>
      <c r="G188" s="238">
        <f t="shared" si="17"/>
        <v>0</v>
      </c>
    </row>
    <row r="189" spans="1:7" ht="24">
      <c r="A189" s="43" t="s">
        <v>275</v>
      </c>
      <c r="B189" s="50" t="s">
        <v>130</v>
      </c>
      <c r="C189" s="50" t="s">
        <v>117</v>
      </c>
      <c r="D189" s="88" t="s">
        <v>148</v>
      </c>
      <c r="E189" s="50" t="s">
        <v>103</v>
      </c>
      <c r="F189" s="238">
        <f>F190</f>
        <v>345570</v>
      </c>
      <c r="G189" s="238">
        <f>G190</f>
        <v>0</v>
      </c>
    </row>
    <row r="190" spans="1:7" ht="14.25" customHeight="1">
      <c r="A190" s="60" t="s">
        <v>17</v>
      </c>
      <c r="B190" s="50" t="s">
        <v>130</v>
      </c>
      <c r="C190" s="50" t="s">
        <v>117</v>
      </c>
      <c r="D190" s="88" t="s">
        <v>161</v>
      </c>
      <c r="E190" s="50" t="s">
        <v>103</v>
      </c>
      <c r="F190" s="238">
        <f t="shared" si="17"/>
        <v>345570</v>
      </c>
      <c r="G190" s="238">
        <f t="shared" si="17"/>
        <v>0</v>
      </c>
    </row>
    <row r="191" spans="1:7" ht="14.25" customHeight="1">
      <c r="A191" s="60" t="s">
        <v>276</v>
      </c>
      <c r="B191" s="50" t="s">
        <v>130</v>
      </c>
      <c r="C191" s="50" t="s">
        <v>117</v>
      </c>
      <c r="D191" s="88" t="s">
        <v>161</v>
      </c>
      <c r="E191" s="50" t="s">
        <v>185</v>
      </c>
      <c r="F191" s="238">
        <f t="shared" si="17"/>
        <v>345570</v>
      </c>
      <c r="G191" s="238">
        <f t="shared" si="17"/>
        <v>0</v>
      </c>
    </row>
    <row r="192" spans="1:7" ht="12.75">
      <c r="A192" s="60" t="s">
        <v>17</v>
      </c>
      <c r="B192" s="50" t="s">
        <v>130</v>
      </c>
      <c r="C192" s="50" t="s">
        <v>117</v>
      </c>
      <c r="D192" s="49" t="s">
        <v>161</v>
      </c>
      <c r="E192" s="50" t="s">
        <v>29</v>
      </c>
      <c r="F192" s="238">
        <v>345570</v>
      </c>
      <c r="G192" s="242">
        <v>0</v>
      </c>
    </row>
    <row r="193" spans="1:7" ht="36" hidden="1">
      <c r="A193" s="86" t="s">
        <v>45</v>
      </c>
      <c r="B193" s="72" t="s">
        <v>130</v>
      </c>
      <c r="C193" s="72" t="s">
        <v>102</v>
      </c>
      <c r="D193" s="72" t="s">
        <v>147</v>
      </c>
      <c r="E193" s="72" t="s">
        <v>103</v>
      </c>
      <c r="F193" s="85">
        <f aca="true" t="shared" si="18" ref="F193:G199">F194</f>
        <v>0</v>
      </c>
      <c r="G193" s="85">
        <f t="shared" si="18"/>
        <v>0</v>
      </c>
    </row>
    <row r="194" spans="1:7" ht="12.75" hidden="1">
      <c r="A194" s="86" t="s">
        <v>16</v>
      </c>
      <c r="B194" s="72" t="s">
        <v>130</v>
      </c>
      <c r="C194" s="72" t="s">
        <v>117</v>
      </c>
      <c r="D194" s="72" t="s">
        <v>147</v>
      </c>
      <c r="E194" s="72" t="s">
        <v>103</v>
      </c>
      <c r="F194" s="85">
        <f t="shared" si="18"/>
        <v>0</v>
      </c>
      <c r="G194" s="85">
        <f t="shared" si="18"/>
        <v>0</v>
      </c>
    </row>
    <row r="195" spans="1:7" ht="15" customHeight="1" hidden="1">
      <c r="A195" s="86" t="s">
        <v>35</v>
      </c>
      <c r="B195" s="72" t="s">
        <v>130</v>
      </c>
      <c r="C195" s="72" t="s">
        <v>117</v>
      </c>
      <c r="D195" s="87" t="s">
        <v>149</v>
      </c>
      <c r="E195" s="72" t="s">
        <v>103</v>
      </c>
      <c r="F195" s="85">
        <f t="shared" si="18"/>
        <v>0</v>
      </c>
      <c r="G195" s="85">
        <f t="shared" si="18"/>
        <v>0</v>
      </c>
    </row>
    <row r="196" spans="1:7" ht="24" hidden="1">
      <c r="A196" s="43" t="s">
        <v>37</v>
      </c>
      <c r="B196" s="50" t="s">
        <v>130</v>
      </c>
      <c r="C196" s="50" t="s">
        <v>117</v>
      </c>
      <c r="D196" s="88" t="s">
        <v>148</v>
      </c>
      <c r="E196" s="50" t="s">
        <v>103</v>
      </c>
      <c r="F196" s="89">
        <f t="shared" si="18"/>
        <v>0</v>
      </c>
      <c r="G196" s="89">
        <f t="shared" si="18"/>
        <v>0</v>
      </c>
    </row>
    <row r="197" spans="1:7" ht="24" hidden="1">
      <c r="A197" s="90" t="s">
        <v>143</v>
      </c>
      <c r="B197" s="50" t="s">
        <v>130</v>
      </c>
      <c r="C197" s="50" t="s">
        <v>117</v>
      </c>
      <c r="D197" s="88" t="s">
        <v>150</v>
      </c>
      <c r="E197" s="50" t="s">
        <v>103</v>
      </c>
      <c r="F197" s="89">
        <f t="shared" si="18"/>
        <v>0</v>
      </c>
      <c r="G197" s="89">
        <f t="shared" si="18"/>
        <v>0</v>
      </c>
    </row>
    <row r="198" spans="1:7" ht="12.75" hidden="1">
      <c r="A198" s="43" t="s">
        <v>17</v>
      </c>
      <c r="B198" s="50" t="s">
        <v>130</v>
      </c>
      <c r="C198" s="50" t="s">
        <v>117</v>
      </c>
      <c r="D198" s="49" t="s">
        <v>161</v>
      </c>
      <c r="E198" s="50" t="s">
        <v>103</v>
      </c>
      <c r="F198" s="89">
        <f t="shared" si="18"/>
        <v>0</v>
      </c>
      <c r="G198" s="89">
        <f t="shared" si="18"/>
        <v>0</v>
      </c>
    </row>
    <row r="199" spans="1:7" ht="12.75" hidden="1">
      <c r="A199" s="43" t="s">
        <v>184</v>
      </c>
      <c r="B199" s="50" t="s">
        <v>130</v>
      </c>
      <c r="C199" s="50" t="s">
        <v>117</v>
      </c>
      <c r="D199" s="49" t="s">
        <v>161</v>
      </c>
      <c r="E199" s="50" t="s">
        <v>185</v>
      </c>
      <c r="F199" s="89">
        <f t="shared" si="18"/>
        <v>0</v>
      </c>
      <c r="G199" s="89">
        <f t="shared" si="18"/>
        <v>0</v>
      </c>
    </row>
    <row r="200" spans="1:7" ht="12.75" hidden="1">
      <c r="A200" s="43" t="s">
        <v>17</v>
      </c>
      <c r="B200" s="50" t="s">
        <v>130</v>
      </c>
      <c r="C200" s="50" t="s">
        <v>117</v>
      </c>
      <c r="D200" s="49" t="s">
        <v>161</v>
      </c>
      <c r="E200" s="50" t="s">
        <v>29</v>
      </c>
      <c r="F200" s="89"/>
      <c r="G200" s="135"/>
    </row>
    <row r="201" spans="1:6" ht="12.75">
      <c r="A201" s="133"/>
      <c r="B201" s="133"/>
      <c r="C201" s="133"/>
      <c r="D201" s="133"/>
      <c r="E201" s="133"/>
      <c r="F201" s="134"/>
    </row>
    <row r="202" spans="1:6" ht="12.75">
      <c r="A202" s="133"/>
      <c r="B202" s="133"/>
      <c r="C202" s="133"/>
      <c r="D202" s="133"/>
      <c r="E202" s="133"/>
      <c r="F202" s="133"/>
    </row>
    <row r="203" spans="1:6" ht="12.75">
      <c r="A203" s="133"/>
      <c r="B203" s="133"/>
      <c r="C203" s="133"/>
      <c r="D203" s="133"/>
      <c r="E203" s="133"/>
      <c r="F203" s="133"/>
    </row>
    <row r="204" spans="1:6" ht="12.75">
      <c r="A204" s="133"/>
      <c r="B204" s="133"/>
      <c r="C204" s="133"/>
      <c r="D204" s="133"/>
      <c r="E204" s="133"/>
      <c r="F204" s="133"/>
    </row>
    <row r="205" spans="1:6" ht="12.75">
      <c r="A205" s="133"/>
      <c r="B205" s="133"/>
      <c r="C205" s="133"/>
      <c r="D205" s="133"/>
      <c r="E205" s="133"/>
      <c r="F205" s="133"/>
    </row>
    <row r="206" spans="1:6" ht="12.75">
      <c r="A206" s="133"/>
      <c r="B206" s="133"/>
      <c r="C206" s="133"/>
      <c r="D206" s="133"/>
      <c r="E206" s="133"/>
      <c r="F206" s="133"/>
    </row>
    <row r="207" spans="1:6" ht="12.75">
      <c r="A207" s="133"/>
      <c r="B207" s="133"/>
      <c r="C207" s="133"/>
      <c r="D207" s="133"/>
      <c r="E207" s="133"/>
      <c r="F207" s="133"/>
    </row>
    <row r="208" spans="1:6" ht="12.75">
      <c r="A208" s="133"/>
      <c r="B208" s="133"/>
      <c r="C208" s="133"/>
      <c r="D208" s="133"/>
      <c r="E208" s="133"/>
      <c r="F208" s="133"/>
    </row>
    <row r="209" spans="1:6" ht="12.75">
      <c r="A209" s="133"/>
      <c r="B209" s="133"/>
      <c r="C209" s="133"/>
      <c r="D209" s="133"/>
      <c r="E209" s="133"/>
      <c r="F209" s="133"/>
    </row>
    <row r="210" spans="1:6" ht="12.75">
      <c r="A210" s="133"/>
      <c r="B210" s="133"/>
      <c r="C210" s="133"/>
      <c r="D210" s="133"/>
      <c r="E210" s="133"/>
      <c r="F210" s="133"/>
    </row>
    <row r="211" spans="1:6" ht="12.75">
      <c r="A211" s="133"/>
      <c r="B211" s="133"/>
      <c r="C211" s="133"/>
      <c r="D211" s="133"/>
      <c r="E211" s="133"/>
      <c r="F211" s="133"/>
    </row>
    <row r="212" spans="1:6" ht="12.75">
      <c r="A212" s="133"/>
      <c r="B212" s="133"/>
      <c r="C212" s="133"/>
      <c r="D212" s="133"/>
      <c r="E212" s="133"/>
      <c r="F212" s="133"/>
    </row>
    <row r="213" spans="1:6" ht="12.75">
      <c r="A213" s="133"/>
      <c r="B213" s="133"/>
      <c r="C213" s="133"/>
      <c r="D213" s="133"/>
      <c r="E213" s="133"/>
      <c r="F213" s="133"/>
    </row>
    <row r="214" spans="1:6" ht="12.75">
      <c r="A214" s="133"/>
      <c r="B214" s="133"/>
      <c r="C214" s="133"/>
      <c r="D214" s="133"/>
      <c r="E214" s="133"/>
      <c r="F214" s="133"/>
    </row>
    <row r="215" spans="1:6" ht="12.75">
      <c r="A215" s="133"/>
      <c r="B215" s="133"/>
      <c r="C215" s="133"/>
      <c r="D215" s="133"/>
      <c r="E215" s="133"/>
      <c r="F215" s="133"/>
    </row>
    <row r="216" spans="1:6" ht="12.75">
      <c r="A216" s="133"/>
      <c r="B216" s="133"/>
      <c r="C216" s="133"/>
      <c r="D216" s="133"/>
      <c r="E216" s="133"/>
      <c r="F216" s="133"/>
    </row>
    <row r="217" spans="1:6" ht="12.75">
      <c r="A217" s="133"/>
      <c r="B217" s="133"/>
      <c r="C217" s="133"/>
      <c r="D217" s="133"/>
      <c r="E217" s="133"/>
      <c r="F217" s="133"/>
    </row>
    <row r="218" spans="1:6" ht="12.75">
      <c r="A218" s="133"/>
      <c r="B218" s="133"/>
      <c r="C218" s="133"/>
      <c r="D218" s="133"/>
      <c r="E218" s="133"/>
      <c r="F218" s="133"/>
    </row>
    <row r="219" spans="1:6" ht="12.75">
      <c r="A219" s="133"/>
      <c r="B219" s="133"/>
      <c r="C219" s="133"/>
      <c r="D219" s="133"/>
      <c r="E219" s="133"/>
      <c r="F219" s="133"/>
    </row>
    <row r="220" spans="1:6" ht="12.75">
      <c r="A220" s="133"/>
      <c r="B220" s="133"/>
      <c r="C220" s="133"/>
      <c r="D220" s="133"/>
      <c r="E220" s="133"/>
      <c r="F220" s="133"/>
    </row>
    <row r="221" spans="1:6" ht="12.75">
      <c r="A221" s="133"/>
      <c r="B221" s="133"/>
      <c r="C221" s="133"/>
      <c r="D221" s="133"/>
      <c r="E221" s="133"/>
      <c r="F221" s="133"/>
    </row>
    <row r="222" spans="1:6" ht="12.75">
      <c r="A222" s="133"/>
      <c r="B222" s="133"/>
      <c r="C222" s="133"/>
      <c r="D222" s="133"/>
      <c r="E222" s="133"/>
      <c r="F222" s="133"/>
    </row>
    <row r="223" spans="1:6" ht="12.75">
      <c r="A223" s="133"/>
      <c r="B223" s="133"/>
      <c r="C223" s="133"/>
      <c r="D223" s="133"/>
      <c r="E223" s="133"/>
      <c r="F223" s="133"/>
    </row>
    <row r="224" spans="1:6" ht="12.75">
      <c r="A224" s="133"/>
      <c r="B224" s="133"/>
      <c r="C224" s="133"/>
      <c r="D224" s="133"/>
      <c r="E224" s="133"/>
      <c r="F224" s="133"/>
    </row>
    <row r="225" spans="1:6" ht="12.75">
      <c r="A225" s="133"/>
      <c r="B225" s="133"/>
      <c r="C225" s="133"/>
      <c r="D225" s="133"/>
      <c r="E225" s="133"/>
      <c r="F225" s="133"/>
    </row>
    <row r="226" spans="1:6" ht="12.75">
      <c r="A226" s="133"/>
      <c r="B226" s="133"/>
      <c r="C226" s="133"/>
      <c r="D226" s="133"/>
      <c r="E226" s="133"/>
      <c r="F226" s="133"/>
    </row>
    <row r="227" spans="1:6" ht="12.75">
      <c r="A227" s="133"/>
      <c r="B227" s="133"/>
      <c r="C227" s="133"/>
      <c r="D227" s="133"/>
      <c r="E227" s="133"/>
      <c r="F227" s="133"/>
    </row>
    <row r="228" spans="1:6" ht="12.75">
      <c r="A228" s="133"/>
      <c r="B228" s="133"/>
      <c r="C228" s="133"/>
      <c r="D228" s="133"/>
      <c r="E228" s="133"/>
      <c r="F228" s="133"/>
    </row>
    <row r="229" spans="1:6" ht="12.75">
      <c r="A229" s="133"/>
      <c r="B229" s="133"/>
      <c r="C229" s="133"/>
      <c r="D229" s="133"/>
      <c r="E229" s="133"/>
      <c r="F229" s="133"/>
    </row>
    <row r="230" spans="1:6" ht="12.75">
      <c r="A230" s="133"/>
      <c r="B230" s="133"/>
      <c r="C230" s="133"/>
      <c r="D230" s="133"/>
      <c r="E230" s="133"/>
      <c r="F230" s="133"/>
    </row>
    <row r="231" spans="1:6" ht="12.75">
      <c r="A231" s="133"/>
      <c r="B231" s="133"/>
      <c r="C231" s="133"/>
      <c r="D231" s="133"/>
      <c r="E231" s="133"/>
      <c r="F231" s="133"/>
    </row>
    <row r="232" spans="1:6" ht="12.75">
      <c r="A232" s="133"/>
      <c r="B232" s="133"/>
      <c r="C232" s="133"/>
      <c r="D232" s="133"/>
      <c r="E232" s="133"/>
      <c r="F232" s="133"/>
    </row>
    <row r="233" spans="1:6" ht="12.75">
      <c r="A233" s="133"/>
      <c r="B233" s="133"/>
      <c r="C233" s="133"/>
      <c r="D233" s="133"/>
      <c r="E233" s="133"/>
      <c r="F233" s="133"/>
    </row>
    <row r="234" spans="1:6" ht="12.75">
      <c r="A234" s="133"/>
      <c r="B234" s="133"/>
      <c r="C234" s="133"/>
      <c r="D234" s="133"/>
      <c r="E234" s="133"/>
      <c r="F234" s="133"/>
    </row>
    <row r="235" spans="1:6" ht="12.75">
      <c r="A235" s="133"/>
      <c r="B235" s="133"/>
      <c r="C235" s="133"/>
      <c r="D235" s="133"/>
      <c r="E235" s="133"/>
      <c r="F235" s="133"/>
    </row>
    <row r="236" spans="1:6" ht="12.75">
      <c r="A236" s="133"/>
      <c r="B236" s="133"/>
      <c r="C236" s="133"/>
      <c r="D236" s="133"/>
      <c r="E236" s="133"/>
      <c r="F236" s="133"/>
    </row>
    <row r="237" spans="1:6" ht="12.75">
      <c r="A237" s="133"/>
      <c r="B237" s="133"/>
      <c r="C237" s="133"/>
      <c r="D237" s="133"/>
      <c r="E237" s="133"/>
      <c r="F237" s="133"/>
    </row>
    <row r="238" spans="1:6" ht="12.75">
      <c r="A238" s="133"/>
      <c r="B238" s="133"/>
      <c r="C238" s="133"/>
      <c r="D238" s="133"/>
      <c r="E238" s="133"/>
      <c r="F238" s="133"/>
    </row>
    <row r="239" spans="1:6" ht="12.75">
      <c r="A239" s="133"/>
      <c r="B239" s="133"/>
      <c r="C239" s="133"/>
      <c r="D239" s="133"/>
      <c r="E239" s="133"/>
      <c r="F239" s="133"/>
    </row>
    <row r="240" spans="1:6" ht="12.75">
      <c r="A240" s="133"/>
      <c r="B240" s="133"/>
      <c r="C240" s="133"/>
      <c r="D240" s="133"/>
      <c r="E240" s="133"/>
      <c r="F240" s="133"/>
    </row>
    <row r="241" spans="1:6" ht="12.75">
      <c r="A241" s="133"/>
      <c r="B241" s="133"/>
      <c r="C241" s="133"/>
      <c r="D241" s="133"/>
      <c r="E241" s="133"/>
      <c r="F241" s="133"/>
    </row>
    <row r="242" spans="1:6" ht="12.75">
      <c r="A242" s="133"/>
      <c r="B242" s="133"/>
      <c r="C242" s="133"/>
      <c r="D242" s="133"/>
      <c r="E242" s="133"/>
      <c r="F242" s="133"/>
    </row>
    <row r="243" spans="1:6" ht="12.75">
      <c r="A243" s="133"/>
      <c r="B243" s="133"/>
      <c r="C243" s="133"/>
      <c r="D243" s="133"/>
      <c r="E243" s="133"/>
      <c r="F243" s="133"/>
    </row>
    <row r="244" spans="1:6" ht="12.75">
      <c r="A244" s="133"/>
      <c r="B244" s="133"/>
      <c r="C244" s="133"/>
      <c r="D244" s="133"/>
      <c r="E244" s="133"/>
      <c r="F244" s="133"/>
    </row>
    <row r="245" spans="1:6" ht="12.75">
      <c r="A245" s="133"/>
      <c r="B245" s="133"/>
      <c r="C245" s="133"/>
      <c r="D245" s="133"/>
      <c r="E245" s="133"/>
      <c r="F245" s="133"/>
    </row>
    <row r="246" spans="1:6" ht="12.75">
      <c r="A246" s="133"/>
      <c r="B246" s="133"/>
      <c r="C246" s="133"/>
      <c r="D246" s="133"/>
      <c r="E246" s="133"/>
      <c r="F246" s="133"/>
    </row>
    <row r="247" spans="1:6" ht="12.75">
      <c r="A247" s="133"/>
      <c r="B247" s="133"/>
      <c r="C247" s="133"/>
      <c r="D247" s="133"/>
      <c r="E247" s="133"/>
      <c r="F247" s="133"/>
    </row>
    <row r="248" spans="1:6" ht="12.75">
      <c r="A248" s="133"/>
      <c r="B248" s="133"/>
      <c r="C248" s="133"/>
      <c r="D248" s="133"/>
      <c r="E248" s="133"/>
      <c r="F248" s="133"/>
    </row>
    <row r="249" spans="1:6" ht="12.75">
      <c r="A249" s="133"/>
      <c r="B249" s="133"/>
      <c r="C249" s="133"/>
      <c r="D249" s="133"/>
      <c r="E249" s="133"/>
      <c r="F249" s="133"/>
    </row>
    <row r="250" spans="1:6" ht="12.75">
      <c r="A250" s="133"/>
      <c r="B250" s="133"/>
      <c r="C250" s="133"/>
      <c r="D250" s="133"/>
      <c r="E250" s="133"/>
      <c r="F250" s="133"/>
    </row>
    <row r="251" spans="1:6" ht="12.75">
      <c r="A251" s="133"/>
      <c r="B251" s="133"/>
      <c r="C251" s="133"/>
      <c r="D251" s="133"/>
      <c r="E251" s="133"/>
      <c r="F251" s="133"/>
    </row>
    <row r="252" spans="1:6" ht="12.75">
      <c r="A252" s="133"/>
      <c r="B252" s="133"/>
      <c r="C252" s="133"/>
      <c r="D252" s="133"/>
      <c r="E252" s="133"/>
      <c r="F252" s="133"/>
    </row>
    <row r="253" spans="1:6" ht="12.75">
      <c r="A253" s="133"/>
      <c r="B253" s="133"/>
      <c r="C253" s="133"/>
      <c r="D253" s="133"/>
      <c r="E253" s="133"/>
      <c r="F253" s="133"/>
    </row>
    <row r="254" spans="1:6" ht="12.75">
      <c r="A254" s="133"/>
      <c r="B254" s="133"/>
      <c r="C254" s="133"/>
      <c r="D254" s="133"/>
      <c r="E254" s="133"/>
      <c r="F254" s="133"/>
    </row>
    <row r="255" spans="1:6" ht="12.75">
      <c r="A255" s="133"/>
      <c r="B255" s="133"/>
      <c r="C255" s="133"/>
      <c r="D255" s="133"/>
      <c r="E255" s="133"/>
      <c r="F255" s="133"/>
    </row>
    <row r="256" spans="1:6" ht="12.75">
      <c r="A256" s="133"/>
      <c r="B256" s="133"/>
      <c r="C256" s="133"/>
      <c r="D256" s="133"/>
      <c r="E256" s="133"/>
      <c r="F256" s="133"/>
    </row>
    <row r="257" spans="1:6" ht="12.75">
      <c r="A257" s="133"/>
      <c r="B257" s="133"/>
      <c r="C257" s="133"/>
      <c r="D257" s="133"/>
      <c r="E257" s="133"/>
      <c r="F257" s="133"/>
    </row>
    <row r="258" spans="1:6" ht="12.75">
      <c r="A258" s="133"/>
      <c r="B258" s="133"/>
      <c r="C258" s="133"/>
      <c r="D258" s="133"/>
      <c r="E258" s="133"/>
      <c r="F258" s="133"/>
    </row>
    <row r="259" spans="1:6" ht="12.75">
      <c r="A259" s="133"/>
      <c r="B259" s="133"/>
      <c r="C259" s="133"/>
      <c r="D259" s="133"/>
      <c r="E259" s="133"/>
      <c r="F259" s="133"/>
    </row>
    <row r="260" spans="1:6" ht="12.75">
      <c r="A260" s="133"/>
      <c r="B260" s="133"/>
      <c r="C260" s="133"/>
      <c r="D260" s="133"/>
      <c r="E260" s="133"/>
      <c r="F260" s="133"/>
    </row>
    <row r="261" spans="1:6" ht="12.75">
      <c r="A261" s="133"/>
      <c r="B261" s="133"/>
      <c r="C261" s="133"/>
      <c r="D261" s="133"/>
      <c r="E261" s="133"/>
      <c r="F261" s="133"/>
    </row>
    <row r="262" spans="1:6" ht="12.75">
      <c r="A262" s="133"/>
      <c r="B262" s="133"/>
      <c r="C262" s="133"/>
      <c r="D262" s="133"/>
      <c r="E262" s="133"/>
      <c r="F262" s="133"/>
    </row>
    <row r="263" spans="1:6" ht="12.75">
      <c r="A263" s="133"/>
      <c r="B263" s="133"/>
      <c r="C263" s="133"/>
      <c r="D263" s="133"/>
      <c r="E263" s="133"/>
      <c r="F263" s="133"/>
    </row>
    <row r="264" spans="1:6" ht="12.75">
      <c r="A264" s="133"/>
      <c r="B264" s="133"/>
      <c r="C264" s="133"/>
      <c r="D264" s="133"/>
      <c r="E264" s="133"/>
      <c r="F264" s="133"/>
    </row>
    <row r="265" spans="1:6" ht="12.75">
      <c r="A265" s="133"/>
      <c r="B265" s="133"/>
      <c r="C265" s="133"/>
      <c r="D265" s="133"/>
      <c r="E265" s="133"/>
      <c r="F265" s="133"/>
    </row>
    <row r="266" spans="1:6" ht="12.75">
      <c r="A266" s="133"/>
      <c r="B266" s="133"/>
      <c r="C266" s="133"/>
      <c r="D266" s="133"/>
      <c r="E266" s="133"/>
      <c r="F266" s="133"/>
    </row>
    <row r="267" spans="1:6" ht="12.75">
      <c r="A267" s="133"/>
      <c r="B267" s="133"/>
      <c r="C267" s="133"/>
      <c r="D267" s="133"/>
      <c r="E267" s="133"/>
      <c r="F267" s="133"/>
    </row>
    <row r="268" spans="1:6" ht="12.75">
      <c r="A268" s="133"/>
      <c r="B268" s="133"/>
      <c r="C268" s="133"/>
      <c r="D268" s="133"/>
      <c r="E268" s="133"/>
      <c r="F268" s="133"/>
    </row>
    <row r="269" spans="1:6" ht="12.75">
      <c r="A269" s="133"/>
      <c r="B269" s="133"/>
      <c r="C269" s="133"/>
      <c r="D269" s="133"/>
      <c r="E269" s="133"/>
      <c r="F269" s="133"/>
    </row>
    <row r="270" spans="1:6" ht="12.75">
      <c r="A270" s="133"/>
      <c r="B270" s="133"/>
      <c r="C270" s="133"/>
      <c r="D270" s="133"/>
      <c r="E270" s="133"/>
      <c r="F270" s="133"/>
    </row>
    <row r="271" spans="1:6" ht="12.75">
      <c r="A271" s="133"/>
      <c r="B271" s="133"/>
      <c r="C271" s="133"/>
      <c r="D271" s="133"/>
      <c r="E271" s="133"/>
      <c r="F271" s="133"/>
    </row>
    <row r="272" spans="1:6" ht="12.75">
      <c r="A272" s="133"/>
      <c r="B272" s="133"/>
      <c r="C272" s="133"/>
      <c r="D272" s="133"/>
      <c r="E272" s="133"/>
      <c r="F272" s="133"/>
    </row>
    <row r="273" spans="1:6" ht="12.75">
      <c r="A273" s="133"/>
      <c r="B273" s="133"/>
      <c r="C273" s="133"/>
      <c r="D273" s="133"/>
      <c r="E273" s="133"/>
      <c r="F273" s="133"/>
    </row>
    <row r="274" spans="1:6" ht="12.75">
      <c r="A274" s="133"/>
      <c r="B274" s="133"/>
      <c r="C274" s="133"/>
      <c r="D274" s="133"/>
      <c r="E274" s="133"/>
      <c r="F274" s="133"/>
    </row>
    <row r="275" spans="1:6" ht="12.75">
      <c r="A275" s="133"/>
      <c r="B275" s="133"/>
      <c r="C275" s="133"/>
      <c r="D275" s="133"/>
      <c r="E275" s="133"/>
      <c r="F275" s="133"/>
    </row>
    <row r="276" spans="1:6" ht="12.75">
      <c r="A276" s="133"/>
      <c r="B276" s="133"/>
      <c r="C276" s="133"/>
      <c r="D276" s="133"/>
      <c r="E276" s="133"/>
      <c r="F276" s="133"/>
    </row>
    <row r="277" spans="1:6" ht="12.75">
      <c r="A277" s="133"/>
      <c r="B277" s="133"/>
      <c r="C277" s="133"/>
      <c r="D277" s="133"/>
      <c r="E277" s="133"/>
      <c r="F277" s="133"/>
    </row>
    <row r="278" spans="1:6" ht="12.75">
      <c r="A278" s="133"/>
      <c r="B278" s="133"/>
      <c r="C278" s="133"/>
      <c r="D278" s="133"/>
      <c r="E278" s="133"/>
      <c r="F278" s="133"/>
    </row>
    <row r="279" spans="1:6" ht="12.75">
      <c r="A279" s="133"/>
      <c r="B279" s="133"/>
      <c r="C279" s="133"/>
      <c r="D279" s="133"/>
      <c r="E279" s="133"/>
      <c r="F279" s="133"/>
    </row>
    <row r="280" spans="1:6" ht="12.75">
      <c r="A280" s="133"/>
      <c r="B280" s="133"/>
      <c r="C280" s="133"/>
      <c r="D280" s="133"/>
      <c r="E280" s="133"/>
      <c r="F280" s="133"/>
    </row>
    <row r="281" spans="1:6" ht="12.75">
      <c r="A281" s="133"/>
      <c r="B281" s="133"/>
      <c r="C281" s="133"/>
      <c r="D281" s="133"/>
      <c r="E281" s="133"/>
      <c r="F281" s="133"/>
    </row>
    <row r="282" spans="1:6" ht="12.75">
      <c r="A282" s="133"/>
      <c r="B282" s="133"/>
      <c r="C282" s="133"/>
      <c r="D282" s="133"/>
      <c r="E282" s="133"/>
      <c r="F282" s="133"/>
    </row>
    <row r="283" spans="1:6" ht="12.75">
      <c r="A283" s="133"/>
      <c r="B283" s="133"/>
      <c r="C283" s="133"/>
      <c r="D283" s="133"/>
      <c r="E283" s="133"/>
      <c r="F283" s="133"/>
    </row>
    <row r="284" spans="1:6" ht="12.75">
      <c r="A284" s="133"/>
      <c r="B284" s="133"/>
      <c r="C284" s="133"/>
      <c r="D284" s="133"/>
      <c r="E284" s="133"/>
      <c r="F284" s="133"/>
    </row>
    <row r="285" spans="1:6" ht="12.75">
      <c r="A285" s="133"/>
      <c r="B285" s="133"/>
      <c r="C285" s="133"/>
      <c r="D285" s="133"/>
      <c r="E285" s="133"/>
      <c r="F285" s="133"/>
    </row>
    <row r="286" spans="1:6" ht="12.75">
      <c r="A286" s="133"/>
      <c r="B286" s="133"/>
      <c r="C286" s="133"/>
      <c r="D286" s="133"/>
      <c r="E286" s="133"/>
      <c r="F286" s="133"/>
    </row>
    <row r="287" spans="1:6" ht="12.75">
      <c r="A287" s="133"/>
      <c r="B287" s="133"/>
      <c r="C287" s="133"/>
      <c r="D287" s="133"/>
      <c r="E287" s="133"/>
      <c r="F287" s="133"/>
    </row>
    <row r="288" spans="1:6" ht="12.75">
      <c r="A288" s="133"/>
      <c r="B288" s="133"/>
      <c r="C288" s="133"/>
      <c r="D288" s="133"/>
      <c r="E288" s="133"/>
      <c r="F288" s="133"/>
    </row>
    <row r="289" spans="1:6" ht="12.75">
      <c r="A289" s="133"/>
      <c r="B289" s="133"/>
      <c r="C289" s="133"/>
      <c r="D289" s="133"/>
      <c r="E289" s="133"/>
      <c r="F289" s="133"/>
    </row>
    <row r="290" spans="1:6" ht="12.75">
      <c r="A290" s="133"/>
      <c r="B290" s="133"/>
      <c r="C290" s="133"/>
      <c r="D290" s="133"/>
      <c r="E290" s="133"/>
      <c r="F290" s="133"/>
    </row>
    <row r="291" spans="1:6" ht="12.75">
      <c r="A291" s="133"/>
      <c r="B291" s="133"/>
      <c r="C291" s="133"/>
      <c r="D291" s="133"/>
      <c r="E291" s="133"/>
      <c r="F291" s="133"/>
    </row>
    <row r="292" spans="1:6" ht="12.75">
      <c r="A292" s="133"/>
      <c r="B292" s="133"/>
      <c r="C292" s="133"/>
      <c r="D292" s="133"/>
      <c r="E292" s="133"/>
      <c r="F292" s="133"/>
    </row>
    <row r="293" spans="1:6" ht="12.75">
      <c r="A293" s="133"/>
      <c r="B293" s="133"/>
      <c r="C293" s="133"/>
      <c r="D293" s="133"/>
      <c r="E293" s="133"/>
      <c r="F293" s="133"/>
    </row>
    <row r="294" spans="1:6" ht="12.75">
      <c r="A294" s="133"/>
      <c r="B294" s="133"/>
      <c r="C294" s="133"/>
      <c r="D294" s="133"/>
      <c r="E294" s="133"/>
      <c r="F294" s="133"/>
    </row>
    <row r="295" spans="1:6" ht="12.75">
      <c r="A295" s="133"/>
      <c r="B295" s="133"/>
      <c r="C295" s="133"/>
      <c r="D295" s="133"/>
      <c r="E295" s="133"/>
      <c r="F295" s="133"/>
    </row>
    <row r="296" spans="1:6" ht="12.75">
      <c r="A296" s="133"/>
      <c r="B296" s="133"/>
      <c r="C296" s="133"/>
      <c r="D296" s="133"/>
      <c r="E296" s="133"/>
      <c r="F296" s="133"/>
    </row>
    <row r="297" spans="1:6" ht="12.75">
      <c r="A297" s="133"/>
      <c r="B297" s="133"/>
      <c r="C297" s="133"/>
      <c r="D297" s="133"/>
      <c r="E297" s="133"/>
      <c r="F297" s="133"/>
    </row>
    <row r="298" spans="1:6" ht="12.75">
      <c r="A298" s="133"/>
      <c r="B298" s="133"/>
      <c r="C298" s="133"/>
      <c r="D298" s="133"/>
      <c r="E298" s="133"/>
      <c r="F298" s="133"/>
    </row>
    <row r="299" spans="1:6" ht="12.75">
      <c r="A299" s="133"/>
      <c r="B299" s="133"/>
      <c r="C299" s="133"/>
      <c r="D299" s="133"/>
      <c r="E299" s="133"/>
      <c r="F299" s="133"/>
    </row>
    <row r="300" spans="1:6" ht="12.75">
      <c r="A300" s="133"/>
      <c r="B300" s="133"/>
      <c r="C300" s="133"/>
      <c r="D300" s="133"/>
      <c r="E300" s="133"/>
      <c r="F300" s="133"/>
    </row>
    <row r="301" spans="1:6" ht="12.75">
      <c r="A301" s="133"/>
      <c r="B301" s="133"/>
      <c r="C301" s="133"/>
      <c r="D301" s="133"/>
      <c r="E301" s="133"/>
      <c r="F301" s="133"/>
    </row>
    <row r="302" spans="1:6" ht="12.75">
      <c r="A302" s="133"/>
      <c r="B302" s="133"/>
      <c r="C302" s="133"/>
      <c r="D302" s="133"/>
      <c r="E302" s="133"/>
      <c r="F302" s="133"/>
    </row>
    <row r="303" spans="1:6" ht="12.75">
      <c r="A303" s="133"/>
      <c r="B303" s="133"/>
      <c r="C303" s="133"/>
      <c r="D303" s="133"/>
      <c r="E303" s="133"/>
      <c r="F303" s="133"/>
    </row>
    <row r="304" spans="1:6" ht="12.75">
      <c r="A304" s="133"/>
      <c r="B304" s="133"/>
      <c r="C304" s="133"/>
      <c r="D304" s="133"/>
      <c r="E304" s="133"/>
      <c r="F304" s="133"/>
    </row>
    <row r="305" spans="1:6" ht="12.75">
      <c r="A305" s="133"/>
      <c r="B305" s="133"/>
      <c r="C305" s="133"/>
      <c r="D305" s="133"/>
      <c r="E305" s="133"/>
      <c r="F305" s="133"/>
    </row>
    <row r="306" spans="1:6" ht="12.75">
      <c r="A306" s="133"/>
      <c r="B306" s="133"/>
      <c r="C306" s="133"/>
      <c r="D306" s="133"/>
      <c r="E306" s="133"/>
      <c r="F306" s="133"/>
    </row>
    <row r="307" spans="1:6" ht="12.75">
      <c r="A307" s="133"/>
      <c r="B307" s="133"/>
      <c r="C307" s="133"/>
      <c r="D307" s="133"/>
      <c r="E307" s="133"/>
      <c r="F307" s="133"/>
    </row>
    <row r="308" spans="1:6" ht="12.75">
      <c r="A308" s="133"/>
      <c r="B308" s="133"/>
      <c r="C308" s="133"/>
      <c r="D308" s="133"/>
      <c r="E308" s="133"/>
      <c r="F308" s="133"/>
    </row>
    <row r="309" spans="1:6" ht="12.75">
      <c r="A309" s="133"/>
      <c r="B309" s="133"/>
      <c r="C309" s="133"/>
      <c r="D309" s="133"/>
      <c r="E309" s="133"/>
      <c r="F309" s="133"/>
    </row>
    <row r="310" spans="1:6" ht="12.75">
      <c r="A310" s="133"/>
      <c r="B310" s="133"/>
      <c r="C310" s="133"/>
      <c r="D310" s="133"/>
      <c r="E310" s="133"/>
      <c r="F310" s="133"/>
    </row>
    <row r="311" spans="1:6" ht="12.75">
      <c r="A311" s="133"/>
      <c r="B311" s="133"/>
      <c r="C311" s="133"/>
      <c r="D311" s="133"/>
      <c r="E311" s="133"/>
      <c r="F311" s="133"/>
    </row>
    <row r="312" spans="1:6" ht="12.75">
      <c r="A312" s="133"/>
      <c r="B312" s="133"/>
      <c r="C312" s="133"/>
      <c r="D312" s="133"/>
      <c r="E312" s="133"/>
      <c r="F312" s="133"/>
    </row>
    <row r="313" spans="1:6" ht="12.75">
      <c r="A313" s="133"/>
      <c r="B313" s="133"/>
      <c r="C313" s="133"/>
      <c r="D313" s="133"/>
      <c r="E313" s="133"/>
      <c r="F313" s="133"/>
    </row>
    <row r="314" spans="1:6" ht="12.75">
      <c r="A314" s="133"/>
      <c r="B314" s="133"/>
      <c r="C314" s="133"/>
      <c r="D314" s="133"/>
      <c r="E314" s="133"/>
      <c r="F314" s="133"/>
    </row>
    <row r="315" spans="1:6" ht="12.75">
      <c r="A315" s="133"/>
      <c r="B315" s="133"/>
      <c r="C315" s="133"/>
      <c r="D315" s="133"/>
      <c r="E315" s="133"/>
      <c r="F315" s="133"/>
    </row>
    <row r="316" spans="1:6" ht="12.75">
      <c r="A316" s="133"/>
      <c r="B316" s="133"/>
      <c r="C316" s="133"/>
      <c r="D316" s="133"/>
      <c r="E316" s="133"/>
      <c r="F316" s="133"/>
    </row>
    <row r="317" spans="1:6" ht="12.75">
      <c r="A317" s="133"/>
      <c r="B317" s="133"/>
      <c r="C317" s="133"/>
      <c r="D317" s="133"/>
      <c r="E317" s="133"/>
      <c r="F317" s="133"/>
    </row>
    <row r="318" spans="1:6" ht="12.75">
      <c r="A318" s="133"/>
      <c r="B318" s="133"/>
      <c r="C318" s="133"/>
      <c r="D318" s="133"/>
      <c r="E318" s="133"/>
      <c r="F318" s="133"/>
    </row>
    <row r="319" spans="1:6" ht="12.75">
      <c r="A319" s="133"/>
      <c r="B319" s="133"/>
      <c r="C319" s="133"/>
      <c r="D319" s="133"/>
      <c r="E319" s="133"/>
      <c r="F319" s="133"/>
    </row>
    <row r="320" spans="1:6" ht="12.75">
      <c r="A320" s="133"/>
      <c r="B320" s="133"/>
      <c r="C320" s="133"/>
      <c r="D320" s="133"/>
      <c r="E320" s="133"/>
      <c r="F320" s="133"/>
    </row>
    <row r="321" spans="1:6" ht="12.75">
      <c r="A321" s="133"/>
      <c r="B321" s="133"/>
      <c r="C321" s="133"/>
      <c r="D321" s="133"/>
      <c r="E321" s="133"/>
      <c r="F321" s="133"/>
    </row>
    <row r="322" spans="1:6" ht="12.75">
      <c r="A322" s="133"/>
      <c r="B322" s="133"/>
      <c r="C322" s="133"/>
      <c r="D322" s="133"/>
      <c r="E322" s="133"/>
      <c r="F322" s="133"/>
    </row>
    <row r="323" spans="1:6" ht="12.75">
      <c r="A323" s="133"/>
      <c r="B323" s="133"/>
      <c r="C323" s="133"/>
      <c r="D323" s="133"/>
      <c r="E323" s="133"/>
      <c r="F323" s="133"/>
    </row>
    <row r="324" spans="1:6" ht="12.75">
      <c r="A324" s="133"/>
      <c r="B324" s="133"/>
      <c r="C324" s="133"/>
      <c r="D324" s="133"/>
      <c r="E324" s="133"/>
      <c r="F324" s="133"/>
    </row>
    <row r="325" spans="1:6" ht="12.75">
      <c r="A325" s="133"/>
      <c r="B325" s="133"/>
      <c r="C325" s="133"/>
      <c r="D325" s="133"/>
      <c r="E325" s="133"/>
      <c r="F325" s="133"/>
    </row>
    <row r="326" spans="1:6" ht="12.75">
      <c r="A326" s="133"/>
      <c r="B326" s="133"/>
      <c r="C326" s="133"/>
      <c r="D326" s="133"/>
      <c r="E326" s="133"/>
      <c r="F326" s="133"/>
    </row>
    <row r="327" spans="1:6" ht="12.75">
      <c r="A327" s="133"/>
      <c r="B327" s="133"/>
      <c r="C327" s="133"/>
      <c r="D327" s="133"/>
      <c r="E327" s="133"/>
      <c r="F327" s="133"/>
    </row>
    <row r="328" spans="1:6" ht="12.75">
      <c r="A328" s="133"/>
      <c r="B328" s="133"/>
      <c r="C328" s="133"/>
      <c r="D328" s="133"/>
      <c r="E328" s="133"/>
      <c r="F328" s="133"/>
    </row>
    <row r="329" spans="1:6" ht="12.75">
      <c r="A329" s="133"/>
      <c r="B329" s="133"/>
      <c r="C329" s="133"/>
      <c r="D329" s="133"/>
      <c r="E329" s="133"/>
      <c r="F329" s="133"/>
    </row>
    <row r="330" spans="1:6" ht="12.75">
      <c r="A330" s="133"/>
      <c r="B330" s="133"/>
      <c r="C330" s="133"/>
      <c r="D330" s="133"/>
      <c r="E330" s="133"/>
      <c r="F330" s="133"/>
    </row>
    <row r="331" spans="1:6" ht="12.75">
      <c r="A331" s="133"/>
      <c r="B331" s="133"/>
      <c r="C331" s="133"/>
      <c r="D331" s="133"/>
      <c r="E331" s="133"/>
      <c r="F331" s="133"/>
    </row>
    <row r="332" spans="1:6" ht="12.75">
      <c r="A332" s="133"/>
      <c r="B332" s="133"/>
      <c r="C332" s="133"/>
      <c r="D332" s="133"/>
      <c r="E332" s="133"/>
      <c r="F332" s="133"/>
    </row>
    <row r="333" spans="1:6" ht="12.75">
      <c r="A333" s="133"/>
      <c r="B333" s="133"/>
      <c r="C333" s="133"/>
      <c r="D333" s="133"/>
      <c r="E333" s="133"/>
      <c r="F333" s="133"/>
    </row>
    <row r="334" spans="1:6" ht="12.75">
      <c r="A334" s="133"/>
      <c r="B334" s="133"/>
      <c r="C334" s="133"/>
      <c r="D334" s="133"/>
      <c r="E334" s="133"/>
      <c r="F334" s="133"/>
    </row>
    <row r="335" spans="1:6" ht="12.75">
      <c r="A335" s="133"/>
      <c r="B335" s="133"/>
      <c r="C335" s="133"/>
      <c r="D335" s="133"/>
      <c r="E335" s="133"/>
      <c r="F335" s="133"/>
    </row>
    <row r="336" spans="1:6" ht="12.75">
      <c r="A336" s="133"/>
      <c r="B336" s="133"/>
      <c r="C336" s="133"/>
      <c r="D336" s="133"/>
      <c r="E336" s="133"/>
      <c r="F336" s="133"/>
    </row>
    <row r="337" spans="1:6" ht="12.75">
      <c r="A337" s="133"/>
      <c r="B337" s="133"/>
      <c r="C337" s="133"/>
      <c r="D337" s="133"/>
      <c r="E337" s="133"/>
      <c r="F337" s="133"/>
    </row>
    <row r="338" spans="1:6" ht="12.75">
      <c r="A338" s="133"/>
      <c r="B338" s="133"/>
      <c r="C338" s="133"/>
      <c r="D338" s="133"/>
      <c r="E338" s="133"/>
      <c r="F338" s="133"/>
    </row>
    <row r="339" spans="1:6" ht="12.75">
      <c r="A339" s="133"/>
      <c r="B339" s="133"/>
      <c r="C339" s="133"/>
      <c r="D339" s="133"/>
      <c r="E339" s="133"/>
      <c r="F339" s="133"/>
    </row>
    <row r="340" spans="1:6" ht="12.75">
      <c r="A340" s="133"/>
      <c r="B340" s="133"/>
      <c r="C340" s="133"/>
      <c r="D340" s="133"/>
      <c r="E340" s="133"/>
      <c r="F340" s="133"/>
    </row>
    <row r="341" spans="1:6" ht="12.75">
      <c r="A341" s="133"/>
      <c r="B341" s="133"/>
      <c r="C341" s="133"/>
      <c r="D341" s="133"/>
      <c r="E341" s="133"/>
      <c r="F341" s="133"/>
    </row>
    <row r="342" spans="1:6" ht="12.75">
      <c r="A342" s="133"/>
      <c r="B342" s="133"/>
      <c r="C342" s="133"/>
      <c r="D342" s="133"/>
      <c r="E342" s="133"/>
      <c r="F342" s="133"/>
    </row>
    <row r="343" spans="1:6" ht="12.75">
      <c r="A343" s="133"/>
      <c r="B343" s="133"/>
      <c r="C343" s="133"/>
      <c r="D343" s="133"/>
      <c r="E343" s="133"/>
      <c r="F343" s="133"/>
    </row>
    <row r="344" spans="1:6" ht="12.75">
      <c r="A344" s="133"/>
      <c r="B344" s="133"/>
      <c r="C344" s="133"/>
      <c r="D344" s="133"/>
      <c r="E344" s="133"/>
      <c r="F344" s="133"/>
    </row>
    <row r="345" spans="1:6" ht="12.75">
      <c r="A345" s="133"/>
      <c r="B345" s="133"/>
      <c r="C345" s="133"/>
      <c r="D345" s="133"/>
      <c r="E345" s="133"/>
      <c r="F345" s="133"/>
    </row>
    <row r="346" spans="1:6" ht="12.75">
      <c r="A346" s="133"/>
      <c r="B346" s="133"/>
      <c r="C346" s="133"/>
      <c r="D346" s="133"/>
      <c r="E346" s="133"/>
      <c r="F346" s="133"/>
    </row>
    <row r="347" spans="1:6" ht="12.75">
      <c r="A347" s="133"/>
      <c r="B347" s="133"/>
      <c r="C347" s="133"/>
      <c r="D347" s="133"/>
      <c r="E347" s="133"/>
      <c r="F347" s="133"/>
    </row>
    <row r="348" spans="1:6" ht="12.75">
      <c r="A348" s="133"/>
      <c r="B348" s="133"/>
      <c r="C348" s="133"/>
      <c r="D348" s="133"/>
      <c r="E348" s="133"/>
      <c r="F348" s="133"/>
    </row>
    <row r="349" spans="1:6" ht="12.75">
      <c r="A349" s="133"/>
      <c r="B349" s="133"/>
      <c r="C349" s="133"/>
      <c r="D349" s="133"/>
      <c r="E349" s="133"/>
      <c r="F349" s="133"/>
    </row>
    <row r="350" spans="1:6" ht="12.75">
      <c r="A350" s="133"/>
      <c r="B350" s="133"/>
      <c r="C350" s="133"/>
      <c r="D350" s="133"/>
      <c r="E350" s="133"/>
      <c r="F350" s="133"/>
    </row>
    <row r="351" spans="1:6" ht="12.75">
      <c r="A351" s="133"/>
      <c r="B351" s="133"/>
      <c r="C351" s="133"/>
      <c r="D351" s="133"/>
      <c r="E351" s="133"/>
      <c r="F351" s="133"/>
    </row>
    <row r="352" spans="1:6" ht="12.75">
      <c r="A352" s="133"/>
      <c r="B352" s="133"/>
      <c r="C352" s="133"/>
      <c r="D352" s="133"/>
      <c r="E352" s="133"/>
      <c r="F352" s="133"/>
    </row>
    <row r="353" spans="1:6" ht="12.75">
      <c r="A353" s="133"/>
      <c r="B353" s="133"/>
      <c r="C353" s="133"/>
      <c r="D353" s="133"/>
      <c r="E353" s="133"/>
      <c r="F353" s="133"/>
    </row>
    <row r="354" spans="1:6" ht="12.75">
      <c r="A354" s="133"/>
      <c r="B354" s="133"/>
      <c r="C354" s="133"/>
      <c r="D354" s="133"/>
      <c r="E354" s="133"/>
      <c r="F354" s="133"/>
    </row>
    <row r="355" spans="1:6" ht="12.75">
      <c r="A355" s="133"/>
      <c r="B355" s="133"/>
      <c r="C355" s="133"/>
      <c r="D355" s="133"/>
      <c r="E355" s="133"/>
      <c r="F355" s="133"/>
    </row>
    <row r="356" spans="1:6" ht="12.75">
      <c r="A356" s="133"/>
      <c r="B356" s="133"/>
      <c r="C356" s="133"/>
      <c r="D356" s="133"/>
      <c r="E356" s="133"/>
      <c r="F356" s="133"/>
    </row>
    <row r="357" spans="1:6" ht="12.75">
      <c r="A357" s="133"/>
      <c r="B357" s="133"/>
      <c r="C357" s="133"/>
      <c r="D357" s="133"/>
      <c r="E357" s="133"/>
      <c r="F357" s="133"/>
    </row>
    <row r="358" spans="1:6" ht="12.75">
      <c r="A358" s="133"/>
      <c r="B358" s="133"/>
      <c r="C358" s="133"/>
      <c r="D358" s="133"/>
      <c r="E358" s="133"/>
      <c r="F358" s="133"/>
    </row>
    <row r="359" spans="1:6" ht="12.75">
      <c r="A359" s="133"/>
      <c r="B359" s="133"/>
      <c r="C359" s="133"/>
      <c r="D359" s="133"/>
      <c r="E359" s="133"/>
      <c r="F359" s="133"/>
    </row>
    <row r="360" spans="1:6" ht="12.75">
      <c r="A360" s="133"/>
      <c r="B360" s="133"/>
      <c r="C360" s="133"/>
      <c r="D360" s="133"/>
      <c r="E360" s="133"/>
      <c r="F360" s="133"/>
    </row>
    <row r="361" spans="1:6" ht="12.75">
      <c r="A361" s="133"/>
      <c r="B361" s="133"/>
      <c r="C361" s="133"/>
      <c r="D361" s="133"/>
      <c r="E361" s="133"/>
      <c r="F361" s="133"/>
    </row>
    <row r="362" spans="1:6" ht="12.75">
      <c r="A362" s="133"/>
      <c r="B362" s="133"/>
      <c r="C362" s="133"/>
      <c r="D362" s="133"/>
      <c r="E362" s="133"/>
      <c r="F362" s="133"/>
    </row>
    <row r="363" spans="1:6" ht="12.75">
      <c r="A363" s="133"/>
      <c r="B363" s="133"/>
      <c r="C363" s="133"/>
      <c r="D363" s="133"/>
      <c r="E363" s="133"/>
      <c r="F363" s="133"/>
    </row>
    <row r="364" spans="1:6" ht="12.75">
      <c r="A364" s="133"/>
      <c r="B364" s="133"/>
      <c r="C364" s="133"/>
      <c r="D364" s="133"/>
      <c r="E364" s="133"/>
      <c r="F364" s="133"/>
    </row>
    <row r="365" spans="1:6" ht="12.75">
      <c r="A365" s="133"/>
      <c r="B365" s="133"/>
      <c r="C365" s="133"/>
      <c r="D365" s="133"/>
      <c r="E365" s="133"/>
      <c r="F365" s="133"/>
    </row>
    <row r="366" spans="1:6" ht="12.75">
      <c r="A366" s="133"/>
      <c r="B366" s="133"/>
      <c r="C366" s="133"/>
      <c r="D366" s="133"/>
      <c r="E366" s="133"/>
      <c r="F366" s="133"/>
    </row>
    <row r="367" spans="1:6" ht="12.75">
      <c r="A367" s="133"/>
      <c r="B367" s="133"/>
      <c r="C367" s="133"/>
      <c r="D367" s="133"/>
      <c r="E367" s="133"/>
      <c r="F367" s="133"/>
    </row>
    <row r="368" spans="1:6" ht="12.75">
      <c r="A368" s="133"/>
      <c r="B368" s="133"/>
      <c r="C368" s="133"/>
      <c r="D368" s="133"/>
      <c r="E368" s="133"/>
      <c r="F368" s="133"/>
    </row>
    <row r="369" spans="1:6" ht="12.75">
      <c r="A369" s="133"/>
      <c r="B369" s="133"/>
      <c r="C369" s="133"/>
      <c r="D369" s="133"/>
      <c r="E369" s="133"/>
      <c r="F369" s="133"/>
    </row>
    <row r="370" spans="1:6" ht="12.75">
      <c r="A370" s="133"/>
      <c r="B370" s="133"/>
      <c r="C370" s="133"/>
      <c r="D370" s="133"/>
      <c r="E370" s="133"/>
      <c r="F370" s="133"/>
    </row>
    <row r="371" spans="1:6" ht="12.75">
      <c r="A371" s="133"/>
      <c r="B371" s="133"/>
      <c r="C371" s="133"/>
      <c r="D371" s="133"/>
      <c r="E371" s="133"/>
      <c r="F371" s="133"/>
    </row>
    <row r="372" spans="1:6" ht="12.75">
      <c r="A372" s="133"/>
      <c r="B372" s="133"/>
      <c r="C372" s="133"/>
      <c r="D372" s="133"/>
      <c r="E372" s="133"/>
      <c r="F372" s="133"/>
    </row>
    <row r="373" spans="1:6" ht="12.75">
      <c r="A373" s="133"/>
      <c r="B373" s="133"/>
      <c r="C373" s="133"/>
      <c r="D373" s="133"/>
      <c r="E373" s="133"/>
      <c r="F373" s="133"/>
    </row>
    <row r="374" spans="1:6" ht="12.75">
      <c r="A374" s="133"/>
      <c r="B374" s="133"/>
      <c r="C374" s="133"/>
      <c r="D374" s="133"/>
      <c r="E374" s="133"/>
      <c r="F374" s="133"/>
    </row>
    <row r="375" spans="1:6" ht="12.75">
      <c r="A375" s="133"/>
      <c r="B375" s="133"/>
      <c r="C375" s="133"/>
      <c r="D375" s="133"/>
      <c r="E375" s="133"/>
      <c r="F375" s="133"/>
    </row>
    <row r="376" spans="1:6" ht="12.75">
      <c r="A376" s="133"/>
      <c r="B376" s="133"/>
      <c r="C376" s="133"/>
      <c r="D376" s="133"/>
      <c r="E376" s="133"/>
      <c r="F376" s="133"/>
    </row>
    <row r="377" spans="1:6" ht="12.75">
      <c r="A377" s="133"/>
      <c r="B377" s="133"/>
      <c r="C377" s="133"/>
      <c r="D377" s="133"/>
      <c r="E377" s="133"/>
      <c r="F377" s="133"/>
    </row>
    <row r="378" spans="1:6" ht="12.75">
      <c r="A378" s="133"/>
      <c r="B378" s="133"/>
      <c r="C378" s="133"/>
      <c r="D378" s="133"/>
      <c r="E378" s="133"/>
      <c r="F378" s="133"/>
    </row>
    <row r="379" spans="1:6" ht="12.75">
      <c r="A379" s="133"/>
      <c r="B379" s="133"/>
      <c r="C379" s="133"/>
      <c r="D379" s="133"/>
      <c r="E379" s="133"/>
      <c r="F379" s="133"/>
    </row>
    <row r="380" spans="1:6" ht="12.75">
      <c r="A380" s="133"/>
      <c r="B380" s="133"/>
      <c r="C380" s="133"/>
      <c r="D380" s="133"/>
      <c r="E380" s="133"/>
      <c r="F380" s="133"/>
    </row>
    <row r="381" spans="1:6" ht="12.75">
      <c r="A381" s="133"/>
      <c r="B381" s="133"/>
      <c r="C381" s="133"/>
      <c r="D381" s="133"/>
      <c r="E381" s="133"/>
      <c r="F381" s="133"/>
    </row>
    <row r="382" spans="1:6" ht="12.75">
      <c r="A382" s="133"/>
      <c r="B382" s="133"/>
      <c r="C382" s="133"/>
      <c r="D382" s="133"/>
      <c r="E382" s="133"/>
      <c r="F382" s="133"/>
    </row>
    <row r="383" spans="1:6" ht="12.75">
      <c r="A383" s="133"/>
      <c r="B383" s="133"/>
      <c r="C383" s="133"/>
      <c r="D383" s="133"/>
      <c r="E383" s="133"/>
      <c r="F383" s="133"/>
    </row>
    <row r="384" spans="1:6" ht="12.75">
      <c r="A384" s="133"/>
      <c r="B384" s="133"/>
      <c r="C384" s="133"/>
      <c r="D384" s="133"/>
      <c r="E384" s="133"/>
      <c r="F384" s="133"/>
    </row>
    <row r="385" spans="1:6" ht="12.75">
      <c r="A385" s="133"/>
      <c r="B385" s="133"/>
      <c r="C385" s="133"/>
      <c r="D385" s="133"/>
      <c r="E385" s="133"/>
      <c r="F385" s="133"/>
    </row>
    <row r="386" spans="1:6" ht="12.75">
      <c r="A386" s="133"/>
      <c r="B386" s="133"/>
      <c r="C386" s="133"/>
      <c r="D386" s="133"/>
      <c r="E386" s="133"/>
      <c r="F386" s="133"/>
    </row>
    <row r="387" spans="1:6" ht="12.75">
      <c r="A387" s="133"/>
      <c r="B387" s="133"/>
      <c r="C387" s="133"/>
      <c r="D387" s="133"/>
      <c r="E387" s="133"/>
      <c r="F387" s="133"/>
    </row>
    <row r="388" spans="1:6" ht="12.75">
      <c r="A388" s="133"/>
      <c r="B388" s="133"/>
      <c r="C388" s="133"/>
      <c r="D388" s="133"/>
      <c r="E388" s="133"/>
      <c r="F388" s="133"/>
    </row>
    <row r="389" spans="1:6" ht="12.75">
      <c r="A389" s="133"/>
      <c r="B389" s="133"/>
      <c r="C389" s="133"/>
      <c r="D389" s="133"/>
      <c r="E389" s="133"/>
      <c r="F389" s="133"/>
    </row>
    <row r="390" spans="1:6" ht="12.75">
      <c r="A390" s="133"/>
      <c r="B390" s="133"/>
      <c r="C390" s="133"/>
      <c r="D390" s="133"/>
      <c r="E390" s="133"/>
      <c r="F390" s="133"/>
    </row>
    <row r="391" spans="1:6" ht="12.75">
      <c r="A391" s="133"/>
      <c r="B391" s="133"/>
      <c r="C391" s="133"/>
      <c r="D391" s="133"/>
      <c r="E391" s="133"/>
      <c r="F391" s="133"/>
    </row>
    <row r="392" spans="1:6" ht="12.75">
      <c r="A392" s="133"/>
      <c r="B392" s="133"/>
      <c r="C392" s="133"/>
      <c r="D392" s="133"/>
      <c r="E392" s="133"/>
      <c r="F392" s="133"/>
    </row>
    <row r="393" spans="1:6" ht="12.75">
      <c r="A393" s="133"/>
      <c r="B393" s="133"/>
      <c r="C393" s="133"/>
      <c r="D393" s="133"/>
      <c r="E393" s="133"/>
      <c r="F393" s="133"/>
    </row>
    <row r="394" spans="1:6" ht="12.75">
      <c r="A394" s="133"/>
      <c r="B394" s="133"/>
      <c r="C394" s="133"/>
      <c r="D394" s="133"/>
      <c r="E394" s="133"/>
      <c r="F394" s="133"/>
    </row>
    <row r="395" spans="1:6" ht="12.75">
      <c r="A395" s="133"/>
      <c r="B395" s="133"/>
      <c r="C395" s="133"/>
      <c r="D395" s="133"/>
      <c r="E395" s="133"/>
      <c r="F395" s="133"/>
    </row>
    <row r="396" spans="1:6" ht="12.75">
      <c r="A396" s="133"/>
      <c r="B396" s="133"/>
      <c r="C396" s="133"/>
      <c r="D396" s="133"/>
      <c r="E396" s="133"/>
      <c r="F396" s="133"/>
    </row>
    <row r="397" spans="1:6" ht="12.75">
      <c r="A397" s="133"/>
      <c r="B397" s="133"/>
      <c r="C397" s="133"/>
      <c r="D397" s="133"/>
      <c r="E397" s="133"/>
      <c r="F397" s="133"/>
    </row>
    <row r="398" spans="1:6" ht="12.75">
      <c r="A398" s="133"/>
      <c r="B398" s="133"/>
      <c r="C398" s="133"/>
      <c r="D398" s="133"/>
      <c r="E398" s="133"/>
      <c r="F398" s="133"/>
    </row>
    <row r="399" spans="1:6" ht="12.75">
      <c r="A399" s="133"/>
      <c r="B399" s="133"/>
      <c r="C399" s="133"/>
      <c r="D399" s="133"/>
      <c r="E399" s="133"/>
      <c r="F399" s="133"/>
    </row>
    <row r="400" spans="1:6" ht="12.75">
      <c r="A400" s="133"/>
      <c r="B400" s="133"/>
      <c r="C400" s="133"/>
      <c r="D400" s="133"/>
      <c r="E400" s="133"/>
      <c r="F400" s="133"/>
    </row>
    <row r="401" spans="1:6" ht="12.75">
      <c r="A401" s="133"/>
      <c r="B401" s="133"/>
      <c r="C401" s="133"/>
      <c r="D401" s="133"/>
      <c r="E401" s="133"/>
      <c r="F401" s="133"/>
    </row>
    <row r="402" spans="1:6" ht="12.75">
      <c r="A402" s="133"/>
      <c r="B402" s="133"/>
      <c r="C402" s="133"/>
      <c r="D402" s="133"/>
      <c r="E402" s="133"/>
      <c r="F402" s="133"/>
    </row>
    <row r="403" spans="1:6" ht="12.75">
      <c r="A403" s="133"/>
      <c r="B403" s="133"/>
      <c r="C403" s="133"/>
      <c r="D403" s="133"/>
      <c r="E403" s="133"/>
      <c r="F403" s="133"/>
    </row>
    <row r="404" spans="1:6" ht="12.75">
      <c r="A404" s="133"/>
      <c r="B404" s="133"/>
      <c r="C404" s="133"/>
      <c r="D404" s="133"/>
      <c r="E404" s="133"/>
      <c r="F404" s="133"/>
    </row>
    <row r="405" spans="1:6" ht="12.75">
      <c r="A405" s="133"/>
      <c r="B405" s="133"/>
      <c r="C405" s="133"/>
      <c r="D405" s="133"/>
      <c r="E405" s="133"/>
      <c r="F405" s="133"/>
    </row>
    <row r="406" spans="1:6" ht="12.75">
      <c r="A406" s="133"/>
      <c r="B406" s="133"/>
      <c r="C406" s="133"/>
      <c r="D406" s="133"/>
      <c r="E406" s="133"/>
      <c r="F406" s="133"/>
    </row>
    <row r="407" spans="1:6" ht="12.75">
      <c r="A407" s="133"/>
      <c r="B407" s="133"/>
      <c r="C407" s="133"/>
      <c r="D407" s="133"/>
      <c r="E407" s="133"/>
      <c r="F407" s="133"/>
    </row>
    <row r="408" spans="1:6" ht="12.75">
      <c r="A408" s="133"/>
      <c r="B408" s="133"/>
      <c r="C408" s="133"/>
      <c r="D408" s="133"/>
      <c r="E408" s="133"/>
      <c r="F408" s="133"/>
    </row>
    <row r="409" spans="1:6" ht="12.75">
      <c r="A409" s="133"/>
      <c r="B409" s="133"/>
      <c r="C409" s="133"/>
      <c r="D409" s="133"/>
      <c r="E409" s="133"/>
      <c r="F409" s="133"/>
    </row>
    <row r="410" spans="1:6" ht="12.75">
      <c r="A410" s="133"/>
      <c r="B410" s="133"/>
      <c r="C410" s="133"/>
      <c r="D410" s="133"/>
      <c r="E410" s="133"/>
      <c r="F410" s="133"/>
    </row>
    <row r="411" spans="1:6" ht="12.75">
      <c r="A411" s="133"/>
      <c r="B411" s="133"/>
      <c r="C411" s="133"/>
      <c r="D411" s="133"/>
      <c r="E411" s="133"/>
      <c r="F411" s="133"/>
    </row>
    <row r="412" spans="1:6" ht="12.75">
      <c r="A412" s="133"/>
      <c r="B412" s="133"/>
      <c r="C412" s="133"/>
      <c r="D412" s="133"/>
      <c r="E412" s="133"/>
      <c r="F412" s="133"/>
    </row>
    <row r="413" spans="1:6" ht="12.75">
      <c r="A413" s="133"/>
      <c r="B413" s="133"/>
      <c r="C413" s="133"/>
      <c r="D413" s="133"/>
      <c r="E413" s="133"/>
      <c r="F413" s="133"/>
    </row>
    <row r="414" spans="1:6" ht="12.75">
      <c r="A414" s="133"/>
      <c r="B414" s="133"/>
      <c r="C414" s="133"/>
      <c r="D414" s="133"/>
      <c r="E414" s="133"/>
      <c r="F414" s="133"/>
    </row>
    <row r="415" spans="1:6" ht="12.75">
      <c r="A415" s="133"/>
      <c r="B415" s="133"/>
      <c r="C415" s="133"/>
      <c r="D415" s="133"/>
      <c r="E415" s="133"/>
      <c r="F415" s="133"/>
    </row>
    <row r="416" spans="1:6" ht="12.75">
      <c r="A416" s="133"/>
      <c r="B416" s="133"/>
      <c r="C416" s="133"/>
      <c r="D416" s="133"/>
      <c r="E416" s="133"/>
      <c r="F416" s="133"/>
    </row>
    <row r="417" spans="1:6" ht="12.75">
      <c r="A417" s="133"/>
      <c r="B417" s="133"/>
      <c r="C417" s="133"/>
      <c r="D417" s="133"/>
      <c r="E417" s="133"/>
      <c r="F417" s="133"/>
    </row>
    <row r="418" spans="1:6" ht="12.75">
      <c r="A418" s="133"/>
      <c r="B418" s="133"/>
      <c r="C418" s="133"/>
      <c r="D418" s="133"/>
      <c r="E418" s="133"/>
      <c r="F418" s="133"/>
    </row>
    <row r="419" spans="1:6" ht="12.75">
      <c r="A419" s="133"/>
      <c r="B419" s="133"/>
      <c r="C419" s="133"/>
      <c r="D419" s="133"/>
      <c r="E419" s="133"/>
      <c r="F419" s="133"/>
    </row>
    <row r="420" spans="1:6" ht="12.75">
      <c r="A420" s="133"/>
      <c r="B420" s="133"/>
      <c r="C420" s="133"/>
      <c r="D420" s="133"/>
      <c r="E420" s="133"/>
      <c r="F420" s="133"/>
    </row>
    <row r="421" spans="1:6" ht="12.75">
      <c r="A421" s="133"/>
      <c r="B421" s="133"/>
      <c r="C421" s="133"/>
      <c r="D421" s="133"/>
      <c r="E421" s="133"/>
      <c r="F421" s="133"/>
    </row>
    <row r="422" spans="1:6" ht="12.75">
      <c r="A422" s="133"/>
      <c r="B422" s="133"/>
      <c r="C422" s="133"/>
      <c r="D422" s="133"/>
      <c r="E422" s="133"/>
      <c r="F422" s="133"/>
    </row>
    <row r="423" spans="1:6" ht="12.75">
      <c r="A423" s="133"/>
      <c r="B423" s="133"/>
      <c r="C423" s="133"/>
      <c r="D423" s="133"/>
      <c r="E423" s="133"/>
      <c r="F423" s="133"/>
    </row>
    <row r="424" spans="1:6" ht="12.75">
      <c r="A424" s="133"/>
      <c r="B424" s="133"/>
      <c r="C424" s="133"/>
      <c r="D424" s="133"/>
      <c r="E424" s="133"/>
      <c r="F424" s="133"/>
    </row>
    <row r="425" spans="1:6" ht="12.75">
      <c r="A425" s="133"/>
      <c r="B425" s="133"/>
      <c r="C425" s="133"/>
      <c r="D425" s="133"/>
      <c r="E425" s="133"/>
      <c r="F425" s="133"/>
    </row>
    <row r="426" spans="1:6" ht="12.75">
      <c r="A426" s="133"/>
      <c r="B426" s="133"/>
      <c r="C426" s="133"/>
      <c r="D426" s="133"/>
      <c r="E426" s="133"/>
      <c r="F426" s="133"/>
    </row>
    <row r="427" spans="1:6" ht="12.75">
      <c r="A427" s="133"/>
      <c r="B427" s="133"/>
      <c r="C427" s="133"/>
      <c r="D427" s="133"/>
      <c r="E427" s="133"/>
      <c r="F427" s="133"/>
    </row>
    <row r="428" spans="1:6" ht="12.75">
      <c r="A428" s="133"/>
      <c r="B428" s="133"/>
      <c r="C428" s="133"/>
      <c r="D428" s="133"/>
      <c r="E428" s="133"/>
      <c r="F428" s="133"/>
    </row>
    <row r="429" spans="1:6" ht="12.75">
      <c r="A429" s="133"/>
      <c r="B429" s="133"/>
      <c r="C429" s="133"/>
      <c r="D429" s="133"/>
      <c r="E429" s="133"/>
      <c r="F429" s="133"/>
    </row>
    <row r="430" spans="1:6" ht="12.75">
      <c r="A430" s="133"/>
      <c r="B430" s="133"/>
      <c r="C430" s="133"/>
      <c r="D430" s="133"/>
      <c r="E430" s="133"/>
      <c r="F430" s="133"/>
    </row>
    <row r="431" spans="1:6" ht="12.75">
      <c r="A431" s="133"/>
      <c r="B431" s="133"/>
      <c r="C431" s="133"/>
      <c r="D431" s="133"/>
      <c r="E431" s="133"/>
      <c r="F431" s="133"/>
    </row>
    <row r="432" spans="1:6" ht="12.75">
      <c r="A432" s="133"/>
      <c r="B432" s="133"/>
      <c r="C432" s="133"/>
      <c r="D432" s="133"/>
      <c r="E432" s="133"/>
      <c r="F432" s="133"/>
    </row>
    <row r="433" spans="1:6" ht="12.75">
      <c r="A433" s="133"/>
      <c r="B433" s="133"/>
      <c r="C433" s="133"/>
      <c r="D433" s="133"/>
      <c r="E433" s="133"/>
      <c r="F433" s="133"/>
    </row>
    <row r="434" spans="1:6" ht="12.75">
      <c r="A434" s="133"/>
      <c r="B434" s="133"/>
      <c r="C434" s="133"/>
      <c r="D434" s="133"/>
      <c r="E434" s="133"/>
      <c r="F434" s="133"/>
    </row>
    <row r="435" spans="1:6" ht="12.75">
      <c r="A435" s="133"/>
      <c r="B435" s="133"/>
      <c r="C435" s="133"/>
      <c r="D435" s="133"/>
      <c r="E435" s="133"/>
      <c r="F435" s="133"/>
    </row>
    <row r="436" spans="1:6" ht="12.75">
      <c r="A436" s="133"/>
      <c r="B436" s="133"/>
      <c r="C436" s="133"/>
      <c r="D436" s="133"/>
      <c r="E436" s="133"/>
      <c r="F436" s="133"/>
    </row>
    <row r="437" spans="1:6" ht="12.75">
      <c r="A437" s="133"/>
      <c r="B437" s="133"/>
      <c r="C437" s="133"/>
      <c r="D437" s="133"/>
      <c r="E437" s="133"/>
      <c r="F437" s="133"/>
    </row>
    <row r="438" spans="1:6" ht="12.75">
      <c r="A438" s="133"/>
      <c r="B438" s="133"/>
      <c r="C438" s="133"/>
      <c r="D438" s="133"/>
      <c r="E438" s="133"/>
      <c r="F438" s="133"/>
    </row>
    <row r="439" spans="1:6" ht="12.75">
      <c r="A439" s="133"/>
      <c r="B439" s="133"/>
      <c r="C439" s="133"/>
      <c r="D439" s="133"/>
      <c r="E439" s="133"/>
      <c r="F439" s="133"/>
    </row>
    <row r="440" spans="1:6" ht="12.75">
      <c r="A440" s="133"/>
      <c r="B440" s="133"/>
      <c r="C440" s="133"/>
      <c r="D440" s="133"/>
      <c r="E440" s="133"/>
      <c r="F440" s="133"/>
    </row>
    <row r="441" spans="1:6" ht="12.75">
      <c r="A441" s="133"/>
      <c r="B441" s="133"/>
      <c r="C441" s="133"/>
      <c r="D441" s="133"/>
      <c r="E441" s="133"/>
      <c r="F441" s="133"/>
    </row>
    <row r="442" spans="1:6" ht="12.75">
      <c r="A442" s="133"/>
      <c r="B442" s="133"/>
      <c r="C442" s="133"/>
      <c r="D442" s="133"/>
      <c r="E442" s="133"/>
      <c r="F442" s="133"/>
    </row>
    <row r="443" spans="1:6" ht="12.75">
      <c r="A443" s="133"/>
      <c r="B443" s="133"/>
      <c r="C443" s="133"/>
      <c r="D443" s="133"/>
      <c r="E443" s="133"/>
      <c r="F443" s="133"/>
    </row>
    <row r="444" spans="1:6" ht="12.75">
      <c r="A444" s="133"/>
      <c r="B444" s="133"/>
      <c r="C444" s="133"/>
      <c r="D444" s="133"/>
      <c r="E444" s="133"/>
      <c r="F444" s="133"/>
    </row>
    <row r="445" spans="1:6" ht="12.75">
      <c r="A445" s="133"/>
      <c r="B445" s="133"/>
      <c r="C445" s="133"/>
      <c r="D445" s="133"/>
      <c r="E445" s="133"/>
      <c r="F445" s="133"/>
    </row>
    <row r="446" spans="1:6" ht="12.75">
      <c r="A446" s="133"/>
      <c r="B446" s="133"/>
      <c r="C446" s="133"/>
      <c r="D446" s="133"/>
      <c r="E446" s="133"/>
      <c r="F446" s="133"/>
    </row>
    <row r="447" spans="1:6" ht="12.75">
      <c r="A447" s="133"/>
      <c r="B447" s="133"/>
      <c r="C447" s="133"/>
      <c r="D447" s="133"/>
      <c r="E447" s="133"/>
      <c r="F447" s="133"/>
    </row>
    <row r="448" spans="1:6" ht="12.75">
      <c r="A448" s="133"/>
      <c r="B448" s="133"/>
      <c r="C448" s="133"/>
      <c r="D448" s="133"/>
      <c r="E448" s="133"/>
      <c r="F448" s="133"/>
    </row>
    <row r="449" spans="1:6" ht="12.75">
      <c r="A449" s="133"/>
      <c r="B449" s="133"/>
      <c r="C449" s="133"/>
      <c r="D449" s="133"/>
      <c r="E449" s="133"/>
      <c r="F449" s="133"/>
    </row>
    <row r="450" spans="1:6" ht="12.75">
      <c r="A450" s="133"/>
      <c r="B450" s="133"/>
      <c r="C450" s="133"/>
      <c r="D450" s="133"/>
      <c r="E450" s="133"/>
      <c r="F450" s="133"/>
    </row>
    <row r="451" spans="1:6" ht="12.75">
      <c r="A451" s="133"/>
      <c r="B451" s="133"/>
      <c r="C451" s="133"/>
      <c r="D451" s="133"/>
      <c r="E451" s="133"/>
      <c r="F451" s="133"/>
    </row>
    <row r="452" spans="1:6" ht="12.75">
      <c r="A452" s="133"/>
      <c r="B452" s="133"/>
      <c r="C452" s="133"/>
      <c r="D452" s="133"/>
      <c r="E452" s="133"/>
      <c r="F452" s="133"/>
    </row>
    <row r="453" spans="1:6" ht="12.75">
      <c r="A453" s="133"/>
      <c r="B453" s="133"/>
      <c r="C453" s="133"/>
      <c r="D453" s="133"/>
      <c r="E453" s="133"/>
      <c r="F453" s="133"/>
    </row>
    <row r="454" spans="1:6" ht="12.75">
      <c r="A454" s="133"/>
      <c r="B454" s="133"/>
      <c r="C454" s="133"/>
      <c r="D454" s="133"/>
      <c r="E454" s="133"/>
      <c r="F454" s="133"/>
    </row>
    <row r="455" spans="1:6" ht="12.75">
      <c r="A455" s="133"/>
      <c r="B455" s="133"/>
      <c r="C455" s="133"/>
      <c r="D455" s="133"/>
      <c r="E455" s="133"/>
      <c r="F455" s="133"/>
    </row>
    <row r="456" spans="1:6" ht="12.75">
      <c r="A456" s="133"/>
      <c r="B456" s="133"/>
      <c r="C456" s="133"/>
      <c r="D456" s="133"/>
      <c r="E456" s="133"/>
      <c r="F456" s="133"/>
    </row>
    <row r="457" spans="1:6" ht="12.75">
      <c r="A457" s="133"/>
      <c r="B457" s="133"/>
      <c r="C457" s="133"/>
      <c r="D457" s="133"/>
      <c r="E457" s="133"/>
      <c r="F457" s="133"/>
    </row>
    <row r="458" spans="1:6" ht="12.75">
      <c r="A458" s="133"/>
      <c r="B458" s="133"/>
      <c r="C458" s="133"/>
      <c r="D458" s="133"/>
      <c r="E458" s="133"/>
      <c r="F458" s="133"/>
    </row>
    <row r="459" spans="1:6" ht="12.75">
      <c r="A459" s="133"/>
      <c r="B459" s="133"/>
      <c r="C459" s="133"/>
      <c r="D459" s="133"/>
      <c r="E459" s="133"/>
      <c r="F459" s="133"/>
    </row>
    <row r="460" spans="1:6" ht="12.75">
      <c r="A460" s="133"/>
      <c r="B460" s="133"/>
      <c r="C460" s="133"/>
      <c r="D460" s="133"/>
      <c r="E460" s="133"/>
      <c r="F460" s="133"/>
    </row>
    <row r="461" spans="1:6" ht="12.75">
      <c r="A461" s="133"/>
      <c r="B461" s="133"/>
      <c r="C461" s="133"/>
      <c r="D461" s="133"/>
      <c r="E461" s="133"/>
      <c r="F461" s="133"/>
    </row>
    <row r="462" spans="1:6" ht="12.75">
      <c r="A462" s="133"/>
      <c r="B462" s="133"/>
      <c r="C462" s="133"/>
      <c r="D462" s="133"/>
      <c r="E462" s="133"/>
      <c r="F462" s="133"/>
    </row>
    <row r="463" spans="1:6" ht="12.75">
      <c r="A463" s="133"/>
      <c r="B463" s="133"/>
      <c r="C463" s="133"/>
      <c r="D463" s="133"/>
      <c r="E463" s="133"/>
      <c r="F463" s="133"/>
    </row>
    <row r="464" spans="1:6" ht="12.75">
      <c r="A464" s="133"/>
      <c r="B464" s="133"/>
      <c r="C464" s="133"/>
      <c r="D464" s="133"/>
      <c r="E464" s="133"/>
      <c r="F464" s="133"/>
    </row>
    <row r="465" spans="1:6" ht="12.75">
      <c r="A465" s="133"/>
      <c r="B465" s="133"/>
      <c r="C465" s="133"/>
      <c r="D465" s="133"/>
      <c r="E465" s="133"/>
      <c r="F465" s="133"/>
    </row>
    <row r="466" spans="1:6" ht="12.75">
      <c r="A466" s="133"/>
      <c r="B466" s="133"/>
      <c r="C466" s="133"/>
      <c r="D466" s="133"/>
      <c r="E466" s="133"/>
      <c r="F466" s="133"/>
    </row>
    <row r="467" spans="1:6" ht="12.75">
      <c r="A467" s="133"/>
      <c r="B467" s="133"/>
      <c r="C467" s="133"/>
      <c r="D467" s="133"/>
      <c r="E467" s="133"/>
      <c r="F467" s="133"/>
    </row>
    <row r="468" spans="1:6" ht="12.75">
      <c r="A468" s="133"/>
      <c r="B468" s="133"/>
      <c r="C468" s="133"/>
      <c r="D468" s="133"/>
      <c r="E468" s="133"/>
      <c r="F468" s="133"/>
    </row>
    <row r="469" spans="1:6" ht="12.75">
      <c r="A469" s="133"/>
      <c r="B469" s="133"/>
      <c r="C469" s="133"/>
      <c r="D469" s="133"/>
      <c r="E469" s="133"/>
      <c r="F469" s="133"/>
    </row>
    <row r="470" spans="1:6" ht="12.75">
      <c r="A470" s="133"/>
      <c r="B470" s="133"/>
      <c r="C470" s="133"/>
      <c r="D470" s="133"/>
      <c r="E470" s="133"/>
      <c r="F470" s="133"/>
    </row>
    <row r="471" spans="1:6" ht="12.75">
      <c r="A471" s="133"/>
      <c r="B471" s="133"/>
      <c r="C471" s="133"/>
      <c r="D471" s="133"/>
      <c r="E471" s="133"/>
      <c r="F471" s="133"/>
    </row>
    <row r="472" spans="1:6" ht="12.75">
      <c r="A472" s="133"/>
      <c r="B472" s="133"/>
      <c r="C472" s="133"/>
      <c r="D472" s="133"/>
      <c r="E472" s="133"/>
      <c r="F472" s="133"/>
    </row>
    <row r="473" spans="1:6" ht="12.75">
      <c r="A473" s="133"/>
      <c r="B473" s="133"/>
      <c r="C473" s="133"/>
      <c r="D473" s="133"/>
      <c r="E473" s="133"/>
      <c r="F473" s="133"/>
    </row>
    <row r="474" spans="1:6" ht="12.75">
      <c r="A474" s="133"/>
      <c r="B474" s="133"/>
      <c r="C474" s="133"/>
      <c r="D474" s="133"/>
      <c r="E474" s="133"/>
      <c r="F474" s="133"/>
    </row>
    <row r="475" spans="1:6" ht="12.75">
      <c r="A475" s="133"/>
      <c r="B475" s="133"/>
      <c r="C475" s="133"/>
      <c r="D475" s="133"/>
      <c r="E475" s="133"/>
      <c r="F475" s="133"/>
    </row>
    <row r="476" spans="1:6" ht="12.75">
      <c r="A476" s="133"/>
      <c r="B476" s="133"/>
      <c r="C476" s="133"/>
      <c r="D476" s="133"/>
      <c r="E476" s="133"/>
      <c r="F476" s="133"/>
    </row>
    <row r="477" spans="1:6" ht="12.75">
      <c r="A477" s="133"/>
      <c r="B477" s="133"/>
      <c r="C477" s="133"/>
      <c r="D477" s="133"/>
      <c r="E477" s="133"/>
      <c r="F477" s="133"/>
    </row>
    <row r="478" spans="1:6" ht="12.75">
      <c r="A478" s="133"/>
      <c r="B478" s="133"/>
      <c r="C478" s="133"/>
      <c r="D478" s="133"/>
      <c r="E478" s="133"/>
      <c r="F478" s="133"/>
    </row>
    <row r="479" spans="1:6" ht="12.75">
      <c r="A479" s="133"/>
      <c r="B479" s="133"/>
      <c r="C479" s="133"/>
      <c r="D479" s="133"/>
      <c r="E479" s="133"/>
      <c r="F479" s="133"/>
    </row>
    <row r="480" spans="1:6" ht="12.75">
      <c r="A480" s="133"/>
      <c r="B480" s="133"/>
      <c r="C480" s="133"/>
      <c r="D480" s="133"/>
      <c r="E480" s="133"/>
      <c r="F480" s="133"/>
    </row>
    <row r="481" spans="1:6" ht="12.75">
      <c r="A481" s="133"/>
      <c r="B481" s="133"/>
      <c r="C481" s="133"/>
      <c r="D481" s="133"/>
      <c r="E481" s="133"/>
      <c r="F481" s="133"/>
    </row>
    <row r="482" spans="1:6" ht="12.75">
      <c r="A482" s="133"/>
      <c r="B482" s="133"/>
      <c r="C482" s="133"/>
      <c r="D482" s="133"/>
      <c r="E482" s="133"/>
      <c r="F482" s="133"/>
    </row>
    <row r="483" spans="1:6" ht="12.75">
      <c r="A483" s="133"/>
      <c r="B483" s="133"/>
      <c r="C483" s="133"/>
      <c r="D483" s="133"/>
      <c r="E483" s="133"/>
      <c r="F483" s="133"/>
    </row>
    <row r="484" spans="1:6" ht="12.75">
      <c r="A484" s="133"/>
      <c r="B484" s="133"/>
      <c r="C484" s="133"/>
      <c r="D484" s="133"/>
      <c r="E484" s="133"/>
      <c r="F484" s="133"/>
    </row>
    <row r="485" spans="1:6" ht="12.75">
      <c r="A485" s="133"/>
      <c r="B485" s="133"/>
      <c r="C485" s="133"/>
      <c r="D485" s="133"/>
      <c r="E485" s="133"/>
      <c r="F485" s="133"/>
    </row>
    <row r="486" spans="1:6" ht="12.75">
      <c r="A486" s="133"/>
      <c r="B486" s="133"/>
      <c r="C486" s="133"/>
      <c r="D486" s="133"/>
      <c r="E486" s="133"/>
      <c r="F486" s="133"/>
    </row>
    <row r="487" spans="1:6" ht="12.75">
      <c r="A487" s="133"/>
      <c r="B487" s="133"/>
      <c r="C487" s="133"/>
      <c r="D487" s="133"/>
      <c r="E487" s="133"/>
      <c r="F487" s="133"/>
    </row>
    <row r="488" spans="1:6" ht="12.75">
      <c r="A488" s="133"/>
      <c r="B488" s="133"/>
      <c r="C488" s="133"/>
      <c r="D488" s="133"/>
      <c r="E488" s="133"/>
      <c r="F488" s="133"/>
    </row>
    <row r="489" spans="1:6" ht="12.75">
      <c r="A489" s="133"/>
      <c r="B489" s="133"/>
      <c r="C489" s="133"/>
      <c r="D489" s="133"/>
      <c r="E489" s="133"/>
      <c r="F489" s="133"/>
    </row>
    <row r="490" spans="1:6" ht="12.75">
      <c r="A490" s="133"/>
      <c r="B490" s="133"/>
      <c r="C490" s="133"/>
      <c r="D490" s="133"/>
      <c r="E490" s="133"/>
      <c r="F490" s="133"/>
    </row>
    <row r="491" spans="1:6" ht="12.75">
      <c r="A491" s="133"/>
      <c r="B491" s="133"/>
      <c r="C491" s="133"/>
      <c r="D491" s="133"/>
      <c r="E491" s="133"/>
      <c r="F491" s="133"/>
    </row>
    <row r="492" spans="1:6" ht="12.75">
      <c r="A492" s="133"/>
      <c r="B492" s="133"/>
      <c r="C492" s="133"/>
      <c r="D492" s="133"/>
      <c r="E492" s="133"/>
      <c r="F492" s="133"/>
    </row>
    <row r="493" spans="1:6" ht="12.75">
      <c r="A493" s="133"/>
      <c r="B493" s="133"/>
      <c r="C493" s="133"/>
      <c r="D493" s="133"/>
      <c r="E493" s="133"/>
      <c r="F493" s="133"/>
    </row>
    <row r="494" spans="1:6" ht="12.75">
      <c r="A494" s="133"/>
      <c r="B494" s="133"/>
      <c r="C494" s="133"/>
      <c r="D494" s="133"/>
      <c r="E494" s="133"/>
      <c r="F494" s="133"/>
    </row>
    <row r="495" spans="1:6" ht="12.75">
      <c r="A495" s="133"/>
      <c r="B495" s="133"/>
      <c r="C495" s="133"/>
      <c r="D495" s="133"/>
      <c r="E495" s="133"/>
      <c r="F495" s="133"/>
    </row>
    <row r="496" spans="1:6" ht="12.75">
      <c r="A496" s="133"/>
      <c r="B496" s="133"/>
      <c r="C496" s="133"/>
      <c r="D496" s="133"/>
      <c r="E496" s="133"/>
      <c r="F496" s="133"/>
    </row>
    <row r="497" spans="1:6" ht="12.75">
      <c r="A497" s="133"/>
      <c r="B497" s="133"/>
      <c r="C497" s="133"/>
      <c r="D497" s="133"/>
      <c r="E497" s="133"/>
      <c r="F497" s="133"/>
    </row>
    <row r="498" spans="1:6" ht="12.75">
      <c r="A498" s="133"/>
      <c r="B498" s="133"/>
      <c r="C498" s="133"/>
      <c r="D498" s="133"/>
      <c r="E498" s="133"/>
      <c r="F498" s="133"/>
    </row>
    <row r="499" spans="1:6" ht="12.75">
      <c r="A499" s="133"/>
      <c r="B499" s="133"/>
      <c r="C499" s="133"/>
      <c r="D499" s="133"/>
      <c r="E499" s="133"/>
      <c r="F499" s="133"/>
    </row>
    <row r="500" spans="1:6" ht="12.75">
      <c r="A500" s="133"/>
      <c r="B500" s="133"/>
      <c r="C500" s="133"/>
      <c r="D500" s="133"/>
      <c r="E500" s="133"/>
      <c r="F500" s="133"/>
    </row>
    <row r="501" spans="1:6" ht="12.75">
      <c r="A501" s="133"/>
      <c r="B501" s="133"/>
      <c r="C501" s="133"/>
      <c r="D501" s="133"/>
      <c r="E501" s="133"/>
      <c r="F501" s="133"/>
    </row>
    <row r="502" spans="1:6" ht="12.75">
      <c r="A502" s="133"/>
      <c r="B502" s="133"/>
      <c r="C502" s="133"/>
      <c r="D502" s="133"/>
      <c r="E502" s="133"/>
      <c r="F502" s="133"/>
    </row>
    <row r="503" spans="1:6" ht="12.75">
      <c r="A503" s="133"/>
      <c r="B503" s="133"/>
      <c r="C503" s="133"/>
      <c r="D503" s="133"/>
      <c r="E503" s="133"/>
      <c r="F503" s="133"/>
    </row>
    <row r="504" spans="1:6" ht="12.75">
      <c r="A504" s="133"/>
      <c r="B504" s="133"/>
      <c r="C504" s="133"/>
      <c r="D504" s="133"/>
      <c r="E504" s="133"/>
      <c r="F504" s="133"/>
    </row>
    <row r="505" spans="1:6" ht="12.75">
      <c r="A505" s="133"/>
      <c r="B505" s="133"/>
      <c r="C505" s="133"/>
      <c r="D505" s="133"/>
      <c r="E505" s="133"/>
      <c r="F505" s="133"/>
    </row>
    <row r="506" spans="1:6" ht="12.75">
      <c r="A506" s="133"/>
      <c r="B506" s="133"/>
      <c r="C506" s="133"/>
      <c r="D506" s="133"/>
      <c r="E506" s="133"/>
      <c r="F506" s="133"/>
    </row>
    <row r="507" spans="1:6" ht="12.75">
      <c r="A507" s="133"/>
      <c r="B507" s="133"/>
      <c r="C507" s="133"/>
      <c r="D507" s="133"/>
      <c r="E507" s="133"/>
      <c r="F507" s="133"/>
    </row>
    <row r="508" spans="1:6" ht="12.75">
      <c r="A508" s="133"/>
      <c r="B508" s="133"/>
      <c r="C508" s="133"/>
      <c r="D508" s="133"/>
      <c r="E508" s="133"/>
      <c r="F508" s="133"/>
    </row>
    <row r="509" spans="1:6" ht="12.75">
      <c r="A509" s="133"/>
      <c r="B509" s="133"/>
      <c r="C509" s="133"/>
      <c r="D509" s="133"/>
      <c r="E509" s="133"/>
      <c r="F509" s="133"/>
    </row>
    <row r="510" spans="1:6" ht="12.75">
      <c r="A510" s="133"/>
      <c r="B510" s="133"/>
      <c r="C510" s="133"/>
      <c r="D510" s="133"/>
      <c r="E510" s="133"/>
      <c r="F510" s="133"/>
    </row>
    <row r="511" spans="1:6" ht="12.75">
      <c r="A511" s="133"/>
      <c r="B511" s="133"/>
      <c r="C511" s="133"/>
      <c r="D511" s="133"/>
      <c r="E511" s="133"/>
      <c r="F511" s="133"/>
    </row>
    <row r="512" spans="1:6" ht="12.75">
      <c r="A512" s="133"/>
      <c r="B512" s="133"/>
      <c r="C512" s="133"/>
      <c r="D512" s="133"/>
      <c r="E512" s="133"/>
      <c r="F512" s="133"/>
    </row>
    <row r="513" spans="1:6" ht="12.75">
      <c r="A513" s="133"/>
      <c r="B513" s="133"/>
      <c r="C513" s="133"/>
      <c r="D513" s="133"/>
      <c r="E513" s="133"/>
      <c r="F513" s="133"/>
    </row>
    <row r="514" spans="1:6" ht="12.75">
      <c r="A514" s="133"/>
      <c r="B514" s="133"/>
      <c r="C514" s="133"/>
      <c r="D514" s="133"/>
      <c r="E514" s="133"/>
      <c r="F514" s="133"/>
    </row>
    <row r="515" spans="1:6" ht="12.75">
      <c r="A515" s="133"/>
      <c r="B515" s="133"/>
      <c r="C515" s="133"/>
      <c r="D515" s="133"/>
      <c r="E515" s="133"/>
      <c r="F515" s="133"/>
    </row>
    <row r="516" spans="1:6" ht="12.75">
      <c r="A516" s="133"/>
      <c r="B516" s="133"/>
      <c r="C516" s="133"/>
      <c r="D516" s="133"/>
      <c r="E516" s="133"/>
      <c r="F516" s="133"/>
    </row>
    <row r="517" spans="1:6" ht="12.75">
      <c r="A517" s="133"/>
      <c r="B517" s="133"/>
      <c r="C517" s="133"/>
      <c r="D517" s="133"/>
      <c r="E517" s="133"/>
      <c r="F517" s="133"/>
    </row>
    <row r="518" spans="1:6" ht="12.75">
      <c r="A518" s="133"/>
      <c r="B518" s="133"/>
      <c r="C518" s="133"/>
      <c r="D518" s="133"/>
      <c r="E518" s="133"/>
      <c r="F518" s="133"/>
    </row>
    <row r="519" spans="1:6" ht="12.75">
      <c r="A519" s="133"/>
      <c r="B519" s="133"/>
      <c r="C519" s="133"/>
      <c r="D519" s="133"/>
      <c r="E519" s="133"/>
      <c r="F519" s="133"/>
    </row>
    <row r="520" spans="1:6" ht="12.75">
      <c r="A520" s="133"/>
      <c r="B520" s="133"/>
      <c r="C520" s="133"/>
      <c r="D520" s="133"/>
      <c r="E520" s="133"/>
      <c r="F520" s="133"/>
    </row>
    <row r="521" spans="1:6" ht="12.75">
      <c r="A521" s="133"/>
      <c r="B521" s="133"/>
      <c r="C521" s="133"/>
      <c r="D521" s="133"/>
      <c r="E521" s="133"/>
      <c r="F521" s="133"/>
    </row>
    <row r="522" spans="1:6" ht="12.75">
      <c r="A522" s="133"/>
      <c r="B522" s="133"/>
      <c r="C522" s="133"/>
      <c r="D522" s="133"/>
      <c r="E522" s="133"/>
      <c r="F522" s="133"/>
    </row>
    <row r="523" spans="1:6" ht="12.75">
      <c r="A523" s="133"/>
      <c r="B523" s="133"/>
      <c r="C523" s="133"/>
      <c r="D523" s="133"/>
      <c r="E523" s="133"/>
      <c r="F523" s="133"/>
    </row>
    <row r="524" spans="1:6" ht="12.75">
      <c r="A524" s="133"/>
      <c r="B524" s="133"/>
      <c r="C524" s="133"/>
      <c r="D524" s="133"/>
      <c r="E524" s="133"/>
      <c r="F524" s="133"/>
    </row>
    <row r="525" spans="1:6" ht="12.75">
      <c r="A525" s="133"/>
      <c r="B525" s="133"/>
      <c r="C525" s="133"/>
      <c r="D525" s="133"/>
      <c r="E525" s="133"/>
      <c r="F525" s="133"/>
    </row>
    <row r="526" spans="1:6" ht="12.75">
      <c r="A526" s="133"/>
      <c r="B526" s="133"/>
      <c r="C526" s="133"/>
      <c r="D526" s="133"/>
      <c r="E526" s="133"/>
      <c r="F526" s="133"/>
    </row>
    <row r="527" spans="1:6" ht="12.75">
      <c r="A527" s="133"/>
      <c r="B527" s="133"/>
      <c r="C527" s="133"/>
      <c r="D527" s="133"/>
      <c r="E527" s="133"/>
      <c r="F527" s="133"/>
    </row>
    <row r="528" spans="1:6" ht="12.75">
      <c r="A528" s="133"/>
      <c r="B528" s="133"/>
      <c r="C528" s="133"/>
      <c r="D528" s="133"/>
      <c r="E528" s="133"/>
      <c r="F528" s="133"/>
    </row>
    <row r="529" spans="1:6" ht="12.75">
      <c r="A529" s="133"/>
      <c r="B529" s="133"/>
      <c r="C529" s="133"/>
      <c r="D529" s="133"/>
      <c r="E529" s="133"/>
      <c r="F529" s="133"/>
    </row>
    <row r="530" spans="1:6" ht="12.75">
      <c r="A530" s="133"/>
      <c r="B530" s="133"/>
      <c r="C530" s="133"/>
      <c r="D530" s="133"/>
      <c r="E530" s="133"/>
      <c r="F530" s="133"/>
    </row>
    <row r="531" spans="1:6" ht="12.75">
      <c r="A531" s="133"/>
      <c r="B531" s="133"/>
      <c r="C531" s="133"/>
      <c r="D531" s="133"/>
      <c r="E531" s="133"/>
      <c r="F531" s="133"/>
    </row>
    <row r="532" spans="1:6" ht="12.75">
      <c r="A532" s="133"/>
      <c r="B532" s="133"/>
      <c r="C532" s="133"/>
      <c r="D532" s="133"/>
      <c r="E532" s="133"/>
      <c r="F532" s="133"/>
    </row>
    <row r="533" spans="1:6" ht="12.75">
      <c r="A533" s="133"/>
      <c r="B533" s="133"/>
      <c r="C533" s="133"/>
      <c r="D533" s="133"/>
      <c r="E533" s="133"/>
      <c r="F533" s="133"/>
    </row>
    <row r="534" spans="1:6" ht="12.75">
      <c r="A534" s="133"/>
      <c r="B534" s="133"/>
      <c r="C534" s="133"/>
      <c r="D534" s="133"/>
      <c r="E534" s="133"/>
      <c r="F534" s="133"/>
    </row>
    <row r="535" spans="1:6" ht="12.75">
      <c r="A535" s="133"/>
      <c r="B535" s="133"/>
      <c r="C535" s="133"/>
      <c r="D535" s="133"/>
      <c r="E535" s="133"/>
      <c r="F535" s="133"/>
    </row>
    <row r="536" spans="1:6" ht="12.75">
      <c r="A536" s="133"/>
      <c r="B536" s="133"/>
      <c r="C536" s="133"/>
      <c r="D536" s="133"/>
      <c r="E536" s="133"/>
      <c r="F536" s="133"/>
    </row>
    <row r="537" spans="1:6" ht="12.75">
      <c r="A537" s="133"/>
      <c r="B537" s="133"/>
      <c r="C537" s="133"/>
      <c r="D537" s="133"/>
      <c r="E537" s="133"/>
      <c r="F537" s="133"/>
    </row>
    <row r="538" spans="1:6" ht="12.75">
      <c r="A538" s="133"/>
      <c r="B538" s="133"/>
      <c r="C538" s="133"/>
      <c r="D538" s="133"/>
      <c r="E538" s="133"/>
      <c r="F538" s="133"/>
    </row>
    <row r="539" spans="1:6" ht="12.75">
      <c r="A539" s="133"/>
      <c r="B539" s="133"/>
      <c r="C539" s="133"/>
      <c r="D539" s="133"/>
      <c r="E539" s="133"/>
      <c r="F539" s="133"/>
    </row>
    <row r="540" spans="1:6" ht="12.75">
      <c r="A540" s="133"/>
      <c r="B540" s="133"/>
      <c r="C540" s="133"/>
      <c r="D540" s="133"/>
      <c r="E540" s="133"/>
      <c r="F540" s="133"/>
    </row>
    <row r="541" spans="1:6" ht="12.75">
      <c r="A541" s="133"/>
      <c r="B541" s="133"/>
      <c r="C541" s="133"/>
      <c r="D541" s="133"/>
      <c r="E541" s="133"/>
      <c r="F541" s="133"/>
    </row>
    <row r="542" spans="1:6" ht="12.75">
      <c r="A542" s="133"/>
      <c r="B542" s="133"/>
      <c r="C542" s="133"/>
      <c r="D542" s="133"/>
      <c r="E542" s="133"/>
      <c r="F542" s="133"/>
    </row>
    <row r="543" spans="1:6" ht="12.75">
      <c r="A543" s="133"/>
      <c r="B543" s="133"/>
      <c r="C543" s="133"/>
      <c r="D543" s="133"/>
      <c r="E543" s="133"/>
      <c r="F543" s="133"/>
    </row>
    <row r="544" spans="1:6" ht="12.75">
      <c r="A544" s="133"/>
      <c r="B544" s="133"/>
      <c r="C544" s="133"/>
      <c r="D544" s="133"/>
      <c r="E544" s="133"/>
      <c r="F544" s="133"/>
    </row>
    <row r="545" spans="1:6" ht="12.75">
      <c r="A545" s="133"/>
      <c r="B545" s="133"/>
      <c r="C545" s="133"/>
      <c r="D545" s="133"/>
      <c r="E545" s="133"/>
      <c r="F545" s="133"/>
    </row>
    <row r="546" spans="1:6" ht="12.75">
      <c r="A546" s="133"/>
      <c r="B546" s="133"/>
      <c r="C546" s="133"/>
      <c r="D546" s="133"/>
      <c r="E546" s="133"/>
      <c r="F546" s="133"/>
    </row>
    <row r="547" spans="1:6" ht="12.75">
      <c r="A547" s="133"/>
      <c r="B547" s="133"/>
      <c r="C547" s="133"/>
      <c r="D547" s="133"/>
      <c r="E547" s="133"/>
      <c r="F547" s="133"/>
    </row>
    <row r="548" spans="1:6" ht="12.75">
      <c r="A548" s="133"/>
      <c r="B548" s="133"/>
      <c r="C548" s="133"/>
      <c r="D548" s="133"/>
      <c r="E548" s="133"/>
      <c r="F548" s="133"/>
    </row>
    <row r="549" spans="1:6" ht="12.75">
      <c r="A549" s="133"/>
      <c r="B549" s="133"/>
      <c r="C549" s="133"/>
      <c r="D549" s="133"/>
      <c r="E549" s="133"/>
      <c r="F549" s="133"/>
    </row>
    <row r="550" spans="1:6" ht="12.75">
      <c r="A550" s="133"/>
      <c r="B550" s="133"/>
      <c r="C550" s="133"/>
      <c r="D550" s="133"/>
      <c r="E550" s="133"/>
      <c r="F550" s="133"/>
    </row>
    <row r="551" spans="1:6" ht="12.75">
      <c r="A551" s="133"/>
      <c r="B551" s="133"/>
      <c r="C551" s="133"/>
      <c r="D551" s="133"/>
      <c r="E551" s="133"/>
      <c r="F551" s="133"/>
    </row>
    <row r="552" spans="1:6" ht="12.75">
      <c r="A552" s="133"/>
      <c r="B552" s="133"/>
      <c r="C552" s="133"/>
      <c r="D552" s="133"/>
      <c r="E552" s="133"/>
      <c r="F552" s="133"/>
    </row>
    <row r="553" spans="1:6" ht="12.75">
      <c r="A553" s="133"/>
      <c r="B553" s="133"/>
      <c r="C553" s="133"/>
      <c r="D553" s="133"/>
      <c r="E553" s="133"/>
      <c r="F553" s="133"/>
    </row>
    <row r="554" spans="1:6" ht="12.75">
      <c r="A554" s="133"/>
      <c r="B554" s="133"/>
      <c r="C554" s="133"/>
      <c r="D554" s="133"/>
      <c r="E554" s="133"/>
      <c r="F554" s="133"/>
    </row>
    <row r="555" spans="1:6" ht="12.75">
      <c r="A555" s="133"/>
      <c r="B555" s="133"/>
      <c r="C555" s="133"/>
      <c r="D555" s="133"/>
      <c r="E555" s="133"/>
      <c r="F555" s="133"/>
    </row>
    <row r="556" spans="1:6" ht="12.75">
      <c r="A556" s="133"/>
      <c r="B556" s="133"/>
      <c r="C556" s="133"/>
      <c r="D556" s="133"/>
      <c r="E556" s="133"/>
      <c r="F556" s="133"/>
    </row>
    <row r="557" spans="1:6" ht="12.75">
      <c r="A557" s="133"/>
      <c r="B557" s="133"/>
      <c r="C557" s="133"/>
      <c r="D557" s="133"/>
      <c r="E557" s="133"/>
      <c r="F557" s="133"/>
    </row>
    <row r="558" spans="1:6" ht="12.75">
      <c r="A558" s="133"/>
      <c r="B558" s="133"/>
      <c r="C558" s="133"/>
      <c r="D558" s="133"/>
      <c r="E558" s="133"/>
      <c r="F558" s="133"/>
    </row>
    <row r="559" spans="1:6" ht="12.75">
      <c r="A559" s="133"/>
      <c r="B559" s="133"/>
      <c r="C559" s="133"/>
      <c r="D559" s="133"/>
      <c r="E559" s="133"/>
      <c r="F559" s="133"/>
    </row>
    <row r="560" spans="1:6" ht="12.75">
      <c r="A560" s="133"/>
      <c r="B560" s="133"/>
      <c r="C560" s="133"/>
      <c r="D560" s="133"/>
      <c r="E560" s="133"/>
      <c r="F560" s="133"/>
    </row>
    <row r="561" spans="1:6" ht="12.75">
      <c r="A561" s="133"/>
      <c r="B561" s="133"/>
      <c r="C561" s="133"/>
      <c r="D561" s="133"/>
      <c r="E561" s="133"/>
      <c r="F561" s="133"/>
    </row>
    <row r="562" spans="1:6" ht="12.75">
      <c r="A562" s="133"/>
      <c r="B562" s="133"/>
      <c r="C562" s="133"/>
      <c r="D562" s="133"/>
      <c r="E562" s="133"/>
      <c r="F562" s="133"/>
    </row>
    <row r="563" spans="1:6" ht="12.75">
      <c r="A563" s="133"/>
      <c r="B563" s="133"/>
      <c r="C563" s="133"/>
      <c r="D563" s="133"/>
      <c r="E563" s="133"/>
      <c r="F563" s="133"/>
    </row>
    <row r="564" spans="1:6" ht="12.75">
      <c r="A564" s="133"/>
      <c r="B564" s="133"/>
      <c r="C564" s="133"/>
      <c r="D564" s="133"/>
      <c r="E564" s="133"/>
      <c r="F564" s="133"/>
    </row>
    <row r="565" spans="1:6" ht="12.75">
      <c r="A565" s="133"/>
      <c r="B565" s="133"/>
      <c r="C565" s="133"/>
      <c r="D565" s="133"/>
      <c r="E565" s="133"/>
      <c r="F565" s="133"/>
    </row>
    <row r="566" spans="1:6" ht="12.75">
      <c r="A566" s="133"/>
      <c r="B566" s="133"/>
      <c r="C566" s="133"/>
      <c r="D566" s="133"/>
      <c r="E566" s="133"/>
      <c r="F566" s="133"/>
    </row>
    <row r="567" spans="1:6" ht="12.75">
      <c r="A567" s="133"/>
      <c r="B567" s="133"/>
      <c r="C567" s="133"/>
      <c r="D567" s="133"/>
      <c r="E567" s="133"/>
      <c r="F567" s="133"/>
    </row>
    <row r="568" spans="1:6" ht="12.75">
      <c r="A568" s="133"/>
      <c r="B568" s="133"/>
      <c r="C568" s="133"/>
      <c r="D568" s="133"/>
      <c r="E568" s="133"/>
      <c r="F568" s="133"/>
    </row>
    <row r="569" spans="1:6" ht="12.75">
      <c r="A569" s="133"/>
      <c r="B569" s="133"/>
      <c r="C569" s="133"/>
      <c r="D569" s="133"/>
      <c r="E569" s="133"/>
      <c r="F569" s="133"/>
    </row>
    <row r="570" spans="1:6" ht="12.75">
      <c r="A570" s="133"/>
      <c r="B570" s="133"/>
      <c r="C570" s="133"/>
      <c r="D570" s="133"/>
      <c r="E570" s="133"/>
      <c r="F570" s="133"/>
    </row>
    <row r="571" spans="1:6" ht="12.75">
      <c r="A571" s="133"/>
      <c r="B571" s="133"/>
      <c r="C571" s="133"/>
      <c r="D571" s="133"/>
      <c r="E571" s="133"/>
      <c r="F571" s="133"/>
    </row>
    <row r="572" spans="1:6" ht="12.75">
      <c r="A572" s="133"/>
      <c r="B572" s="133"/>
      <c r="C572" s="133"/>
      <c r="D572" s="133"/>
      <c r="E572" s="133"/>
      <c r="F572" s="133"/>
    </row>
    <row r="573" spans="1:6" ht="12.75">
      <c r="A573" s="133"/>
      <c r="B573" s="133"/>
      <c r="C573" s="133"/>
      <c r="D573" s="133"/>
      <c r="E573" s="133"/>
      <c r="F573" s="133"/>
    </row>
    <row r="574" spans="1:6" ht="12.75">
      <c r="A574" s="133"/>
      <c r="B574" s="133"/>
      <c r="C574" s="133"/>
      <c r="D574" s="133"/>
      <c r="E574" s="133"/>
      <c r="F574" s="133"/>
    </row>
    <row r="575" spans="1:6" ht="12.75">
      <c r="A575" s="133"/>
      <c r="B575" s="133"/>
      <c r="C575" s="133"/>
      <c r="D575" s="133"/>
      <c r="E575" s="133"/>
      <c r="F575" s="133"/>
    </row>
    <row r="576" spans="1:6" ht="12.75">
      <c r="A576" s="133"/>
      <c r="B576" s="133"/>
      <c r="C576" s="133"/>
      <c r="D576" s="133"/>
      <c r="E576" s="133"/>
      <c r="F576" s="133"/>
    </row>
    <row r="577" spans="1:6" ht="12.75">
      <c r="A577" s="133"/>
      <c r="B577" s="133"/>
      <c r="C577" s="133"/>
      <c r="D577" s="133"/>
      <c r="E577" s="133"/>
      <c r="F577" s="133"/>
    </row>
    <row r="578" spans="1:6" ht="12.75">
      <c r="A578" s="133"/>
      <c r="B578" s="133"/>
      <c r="C578" s="133"/>
      <c r="D578" s="133"/>
      <c r="E578" s="133"/>
      <c r="F578" s="133"/>
    </row>
    <row r="579" spans="1:6" ht="12.75">
      <c r="A579" s="133"/>
      <c r="B579" s="133"/>
      <c r="C579" s="133"/>
      <c r="D579" s="133"/>
      <c r="E579" s="133"/>
      <c r="F579" s="133"/>
    </row>
    <row r="580" spans="1:6" ht="12.75">
      <c r="A580" s="133"/>
      <c r="B580" s="133"/>
      <c r="C580" s="133"/>
      <c r="D580" s="133"/>
      <c r="E580" s="133"/>
      <c r="F580" s="133"/>
    </row>
    <row r="581" spans="1:6" ht="12.75">
      <c r="A581" s="133"/>
      <c r="B581" s="133"/>
      <c r="C581" s="133"/>
      <c r="D581" s="133"/>
      <c r="E581" s="133"/>
      <c r="F581" s="133"/>
    </row>
    <row r="582" spans="1:6" ht="12.75">
      <c r="A582" s="133"/>
      <c r="B582" s="133"/>
      <c r="C582" s="133"/>
      <c r="D582" s="133"/>
      <c r="E582" s="133"/>
      <c r="F582" s="133"/>
    </row>
    <row r="583" spans="1:6" ht="12.75">
      <c r="A583" s="133"/>
      <c r="B583" s="133"/>
      <c r="C583" s="133"/>
      <c r="D583" s="133"/>
      <c r="E583" s="133"/>
      <c r="F583" s="133"/>
    </row>
    <row r="584" spans="1:6" ht="12.75">
      <c r="A584" s="133"/>
      <c r="B584" s="133"/>
      <c r="C584" s="133"/>
      <c r="D584" s="133"/>
      <c r="E584" s="133"/>
      <c r="F584" s="133"/>
    </row>
    <row r="585" spans="1:6" ht="12.75">
      <c r="A585" s="133"/>
      <c r="B585" s="133"/>
      <c r="C585" s="133"/>
      <c r="D585" s="133"/>
      <c r="E585" s="133"/>
      <c r="F585" s="133"/>
    </row>
    <row r="586" spans="1:6" ht="12.75">
      <c r="A586" s="133"/>
      <c r="B586" s="133"/>
      <c r="C586" s="133"/>
      <c r="D586" s="133"/>
      <c r="E586" s="133"/>
      <c r="F586" s="133"/>
    </row>
    <row r="587" spans="1:6" ht="12.75">
      <c r="A587" s="133"/>
      <c r="B587" s="133"/>
      <c r="C587" s="133"/>
      <c r="D587" s="133"/>
      <c r="E587" s="133"/>
      <c r="F587" s="133"/>
    </row>
    <row r="588" spans="1:6" ht="12.75">
      <c r="A588" s="133"/>
      <c r="B588" s="133"/>
      <c r="C588" s="133"/>
      <c r="D588" s="133"/>
      <c r="E588" s="133"/>
      <c r="F588" s="133"/>
    </row>
    <row r="589" spans="1:6" ht="12.75">
      <c r="A589" s="133"/>
      <c r="B589" s="133"/>
      <c r="C589" s="133"/>
      <c r="D589" s="133"/>
      <c r="E589" s="133"/>
      <c r="F589" s="133"/>
    </row>
    <row r="590" spans="1:6" ht="12.75">
      <c r="A590" s="133"/>
      <c r="B590" s="133"/>
      <c r="C590" s="133"/>
      <c r="D590" s="133"/>
      <c r="E590" s="133"/>
      <c r="F590" s="133"/>
    </row>
    <row r="591" spans="1:6" ht="12.75">
      <c r="A591" s="133"/>
      <c r="B591" s="133"/>
      <c r="C591" s="133"/>
      <c r="D591" s="133"/>
      <c r="E591" s="133"/>
      <c r="F591" s="133"/>
    </row>
    <row r="592" spans="1:6" ht="12.75">
      <c r="A592" s="133"/>
      <c r="B592" s="133"/>
      <c r="C592" s="133"/>
      <c r="D592" s="133"/>
      <c r="E592" s="133"/>
      <c r="F592" s="133"/>
    </row>
    <row r="593" spans="1:6" ht="12.75">
      <c r="A593" s="133"/>
      <c r="B593" s="133"/>
      <c r="C593" s="133"/>
      <c r="D593" s="133"/>
      <c r="E593" s="133"/>
      <c r="F593" s="133"/>
    </row>
    <row r="594" spans="1:6" ht="12.75">
      <c r="A594" s="133"/>
      <c r="B594" s="133"/>
      <c r="C594" s="133"/>
      <c r="D594" s="133"/>
      <c r="E594" s="133"/>
      <c r="F594" s="133"/>
    </row>
    <row r="595" spans="1:6" ht="12.75">
      <c r="A595" s="133"/>
      <c r="B595" s="133"/>
      <c r="C595" s="133"/>
      <c r="D595" s="133"/>
      <c r="E595" s="133"/>
      <c r="F595" s="133"/>
    </row>
    <row r="596" spans="1:6" ht="12.75">
      <c r="A596" s="133"/>
      <c r="B596" s="133"/>
      <c r="C596" s="133"/>
      <c r="D596" s="133"/>
      <c r="E596" s="133"/>
      <c r="F596" s="133"/>
    </row>
    <row r="597" spans="1:6" ht="12.75">
      <c r="A597" s="133"/>
      <c r="B597" s="133"/>
      <c r="C597" s="133"/>
      <c r="D597" s="133"/>
      <c r="E597" s="133"/>
      <c r="F597" s="133"/>
    </row>
    <row r="598" spans="1:6" ht="12.75">
      <c r="A598" s="133"/>
      <c r="B598" s="133"/>
      <c r="C598" s="133"/>
      <c r="D598" s="133"/>
      <c r="E598" s="133"/>
      <c r="F598" s="133"/>
    </row>
    <row r="599" spans="1:6" ht="12.75">
      <c r="A599" s="133"/>
      <c r="B599" s="133"/>
      <c r="C599" s="133"/>
      <c r="D599" s="133"/>
      <c r="E599" s="133"/>
      <c r="F599" s="133"/>
    </row>
    <row r="600" spans="1:6" ht="12.75">
      <c r="A600" s="133"/>
      <c r="B600" s="133"/>
      <c r="C600" s="133"/>
      <c r="D600" s="133"/>
      <c r="E600" s="133"/>
      <c r="F600" s="133"/>
    </row>
    <row r="601" spans="1:6" ht="12.75">
      <c r="A601" s="133"/>
      <c r="B601" s="133"/>
      <c r="C601" s="133"/>
      <c r="D601" s="133"/>
      <c r="E601" s="133"/>
      <c r="F601" s="133"/>
    </row>
    <row r="602" spans="1:6" ht="12.75">
      <c r="A602" s="133"/>
      <c r="B602" s="133"/>
      <c r="C602" s="133"/>
      <c r="D602" s="133"/>
      <c r="E602" s="133"/>
      <c r="F602" s="133"/>
    </row>
    <row r="603" spans="1:6" ht="12.75">
      <c r="A603" s="133"/>
      <c r="B603" s="133"/>
      <c r="C603" s="133"/>
      <c r="D603" s="133"/>
      <c r="E603" s="133"/>
      <c r="F603" s="133"/>
    </row>
    <row r="604" spans="1:6" ht="12.75">
      <c r="A604" s="133"/>
      <c r="B604" s="133"/>
      <c r="C604" s="133"/>
      <c r="D604" s="133"/>
      <c r="E604" s="133"/>
      <c r="F604" s="133"/>
    </row>
    <row r="605" spans="1:6" ht="12.75">
      <c r="A605" s="133"/>
      <c r="B605" s="133"/>
      <c r="C605" s="133"/>
      <c r="D605" s="133"/>
      <c r="E605" s="133"/>
      <c r="F605" s="133"/>
    </row>
    <row r="606" spans="1:6" ht="12.75">
      <c r="A606" s="133"/>
      <c r="B606" s="133"/>
      <c r="C606" s="133"/>
      <c r="D606" s="133"/>
      <c r="E606" s="133"/>
      <c r="F606" s="133"/>
    </row>
    <row r="607" spans="1:6" ht="12.75">
      <c r="A607" s="133"/>
      <c r="B607" s="133"/>
      <c r="C607" s="133"/>
      <c r="D607" s="133"/>
      <c r="E607" s="133"/>
      <c r="F607" s="133"/>
    </row>
    <row r="608" spans="1:6" ht="12.75">
      <c r="A608" s="133"/>
      <c r="B608" s="133"/>
      <c r="C608" s="133"/>
      <c r="D608" s="133"/>
      <c r="E608" s="133"/>
      <c r="F608" s="133"/>
    </row>
    <row r="609" spans="1:6" ht="12.75">
      <c r="A609" s="133"/>
      <c r="B609" s="133"/>
      <c r="C609" s="133"/>
      <c r="D609" s="133"/>
      <c r="E609" s="133"/>
      <c r="F609" s="133"/>
    </row>
    <row r="610" spans="1:6" ht="12.75">
      <c r="A610" s="133"/>
      <c r="B610" s="133"/>
      <c r="C610" s="133"/>
      <c r="D610" s="133"/>
      <c r="E610" s="133"/>
      <c r="F610" s="133"/>
    </row>
    <row r="611" spans="1:6" ht="12.75">
      <c r="A611" s="133"/>
      <c r="B611" s="133"/>
      <c r="C611" s="133"/>
      <c r="D611" s="133"/>
      <c r="E611" s="133"/>
      <c r="F611" s="133"/>
    </row>
    <row r="612" spans="1:6" ht="12.75">
      <c r="A612" s="133"/>
      <c r="B612" s="133"/>
      <c r="C612" s="133"/>
      <c r="D612" s="133"/>
      <c r="E612" s="133"/>
      <c r="F612" s="133"/>
    </row>
    <row r="613" spans="1:6" ht="12.75">
      <c r="A613" s="133"/>
      <c r="B613" s="133"/>
      <c r="C613" s="133"/>
      <c r="D613" s="133"/>
      <c r="E613" s="133"/>
      <c r="F613" s="133"/>
    </row>
    <row r="614" spans="1:6" ht="12.75">
      <c r="A614" s="133"/>
      <c r="B614" s="133"/>
      <c r="C614" s="133"/>
      <c r="D614" s="133"/>
      <c r="E614" s="133"/>
      <c r="F614" s="133"/>
    </row>
    <row r="615" spans="1:6" ht="12.75">
      <c r="A615" s="133"/>
      <c r="B615" s="133"/>
      <c r="C615" s="133"/>
      <c r="D615" s="133"/>
      <c r="E615" s="133"/>
      <c r="F615" s="133"/>
    </row>
    <row r="616" spans="1:6" ht="12.75">
      <c r="A616" s="133"/>
      <c r="B616" s="133"/>
      <c r="C616" s="133"/>
      <c r="D616" s="133"/>
      <c r="E616" s="133"/>
      <c r="F616" s="133"/>
    </row>
    <row r="617" spans="1:6" ht="12.75">
      <c r="A617" s="133"/>
      <c r="B617" s="133"/>
      <c r="C617" s="133"/>
      <c r="D617" s="133"/>
      <c r="E617" s="133"/>
      <c r="F617" s="133"/>
    </row>
    <row r="618" spans="1:6" ht="12.75">
      <c r="A618" s="133"/>
      <c r="B618" s="133"/>
      <c r="C618" s="133"/>
      <c r="D618" s="133"/>
      <c r="E618" s="133"/>
      <c r="F618" s="133"/>
    </row>
    <row r="619" spans="1:6" ht="12.75">
      <c r="A619" s="133"/>
      <c r="B619" s="133"/>
      <c r="C619" s="133"/>
      <c r="D619" s="133"/>
      <c r="E619" s="133"/>
      <c r="F619" s="133"/>
    </row>
    <row r="620" spans="1:6" ht="12.75">
      <c r="A620" s="133"/>
      <c r="B620" s="133"/>
      <c r="C620" s="133"/>
      <c r="D620" s="133"/>
      <c r="E620" s="133"/>
      <c r="F620" s="133"/>
    </row>
    <row r="621" spans="1:6" ht="12.75">
      <c r="A621" s="133"/>
      <c r="B621" s="133"/>
      <c r="C621" s="133"/>
      <c r="D621" s="133"/>
      <c r="E621" s="133"/>
      <c r="F621" s="133"/>
    </row>
    <row r="622" spans="1:6" ht="12.75">
      <c r="A622" s="133"/>
      <c r="B622" s="133"/>
      <c r="C622" s="133"/>
      <c r="D622" s="133"/>
      <c r="E622" s="133"/>
      <c r="F622" s="133"/>
    </row>
    <row r="623" spans="1:6" ht="12.75">
      <c r="A623" s="133"/>
      <c r="B623" s="133"/>
      <c r="C623" s="133"/>
      <c r="D623" s="133"/>
      <c r="E623" s="133"/>
      <c r="F623" s="133"/>
    </row>
    <row r="624" spans="1:6" ht="12.75">
      <c r="A624" s="133"/>
      <c r="B624" s="133"/>
      <c r="C624" s="133"/>
      <c r="D624" s="133"/>
      <c r="E624" s="133"/>
      <c r="F624" s="133"/>
    </row>
    <row r="625" spans="1:6" ht="12.75">
      <c r="A625" s="133"/>
      <c r="B625" s="133"/>
      <c r="C625" s="133"/>
      <c r="D625" s="133"/>
      <c r="E625" s="133"/>
      <c r="F625" s="133"/>
    </row>
    <row r="626" spans="1:6" ht="12.75">
      <c r="A626" s="133"/>
      <c r="B626" s="133"/>
      <c r="C626" s="133"/>
      <c r="D626" s="133"/>
      <c r="E626" s="133"/>
      <c r="F626" s="133"/>
    </row>
    <row r="627" spans="1:6" ht="12.75">
      <c r="A627" s="133"/>
      <c r="B627" s="133"/>
      <c r="C627" s="133"/>
      <c r="D627" s="133"/>
      <c r="E627" s="133"/>
      <c r="F627" s="133"/>
    </row>
    <row r="628" spans="1:6" ht="12.75">
      <c r="A628" s="133"/>
      <c r="B628" s="133"/>
      <c r="C628" s="133"/>
      <c r="D628" s="133"/>
      <c r="E628" s="133"/>
      <c r="F628" s="133"/>
    </row>
    <row r="629" spans="1:6" ht="12.75">
      <c r="A629" s="133"/>
      <c r="B629" s="133"/>
      <c r="C629" s="133"/>
      <c r="D629" s="133"/>
      <c r="E629" s="133"/>
      <c r="F629" s="133"/>
    </row>
    <row r="630" spans="1:6" ht="12.75">
      <c r="A630" s="133"/>
      <c r="B630" s="133"/>
      <c r="C630" s="133"/>
      <c r="D630" s="133"/>
      <c r="E630" s="133"/>
      <c r="F630" s="133"/>
    </row>
    <row r="631" spans="1:6" ht="12.75">
      <c r="A631" s="133"/>
      <c r="B631" s="133"/>
      <c r="C631" s="133"/>
      <c r="D631" s="133"/>
      <c r="E631" s="133"/>
      <c r="F631" s="133"/>
    </row>
    <row r="632" spans="1:6" ht="12.75">
      <c r="A632" s="133"/>
      <c r="B632" s="133"/>
      <c r="C632" s="133"/>
      <c r="D632" s="133"/>
      <c r="E632" s="133"/>
      <c r="F632" s="133"/>
    </row>
    <row r="633" spans="1:6" ht="12.75">
      <c r="A633" s="133"/>
      <c r="B633" s="133"/>
      <c r="C633" s="133"/>
      <c r="D633" s="133"/>
      <c r="E633" s="133"/>
      <c r="F633" s="133"/>
    </row>
    <row r="634" spans="1:6" ht="12.75">
      <c r="A634" s="133"/>
      <c r="B634" s="133"/>
      <c r="C634" s="133"/>
      <c r="D634" s="133"/>
      <c r="E634" s="133"/>
      <c r="F634" s="133"/>
    </row>
    <row r="635" spans="1:6" ht="12.75">
      <c r="A635" s="133"/>
      <c r="B635" s="133"/>
      <c r="C635" s="133"/>
      <c r="D635" s="133"/>
      <c r="E635" s="133"/>
      <c r="F635" s="133"/>
    </row>
    <row r="636" spans="1:6" ht="12.75">
      <c r="A636" s="133"/>
      <c r="B636" s="133"/>
      <c r="C636" s="133"/>
      <c r="D636" s="133"/>
      <c r="E636" s="133"/>
      <c r="F636" s="133"/>
    </row>
    <row r="637" spans="1:6" ht="12.75">
      <c r="A637" s="133"/>
      <c r="B637" s="133"/>
      <c r="C637" s="133"/>
      <c r="D637" s="133"/>
      <c r="E637" s="133"/>
      <c r="F637" s="133"/>
    </row>
    <row r="638" spans="1:6" ht="12.75">
      <c r="A638" s="133"/>
      <c r="B638" s="133"/>
      <c r="C638" s="133"/>
      <c r="D638" s="133"/>
      <c r="E638" s="133"/>
      <c r="F638" s="133"/>
    </row>
    <row r="639" spans="1:6" ht="12.75">
      <c r="A639" s="133"/>
      <c r="B639" s="133"/>
      <c r="C639" s="133"/>
      <c r="D639" s="133"/>
      <c r="E639" s="133"/>
      <c r="F639" s="133"/>
    </row>
    <row r="640" spans="1:6" ht="12.75">
      <c r="A640" s="133"/>
      <c r="B640" s="133"/>
      <c r="C640" s="133"/>
      <c r="D640" s="133"/>
      <c r="E640" s="133"/>
      <c r="F640" s="133"/>
    </row>
    <row r="641" spans="1:6" ht="12.75">
      <c r="A641" s="133"/>
      <c r="B641" s="133"/>
      <c r="C641" s="133"/>
      <c r="D641" s="133"/>
      <c r="E641" s="133"/>
      <c r="F641" s="133"/>
    </row>
    <row r="642" spans="1:6" ht="12.75">
      <c r="A642" s="133"/>
      <c r="B642" s="133"/>
      <c r="C642" s="133"/>
      <c r="D642" s="133"/>
      <c r="E642" s="133"/>
      <c r="F642" s="133"/>
    </row>
    <row r="643" spans="1:6" ht="12.75">
      <c r="A643" s="133"/>
      <c r="B643" s="133"/>
      <c r="C643" s="133"/>
      <c r="D643" s="133"/>
      <c r="E643" s="133"/>
      <c r="F643" s="133"/>
    </row>
    <row r="644" spans="1:6" ht="12.75">
      <c r="A644" s="133"/>
      <c r="B644" s="133"/>
      <c r="C644" s="133"/>
      <c r="D644" s="133"/>
      <c r="E644" s="133"/>
      <c r="F644" s="133"/>
    </row>
    <row r="645" spans="1:6" ht="12.75">
      <c r="A645" s="133"/>
      <c r="B645" s="133"/>
      <c r="C645" s="133"/>
      <c r="D645" s="133"/>
      <c r="E645" s="133"/>
      <c r="F645" s="133"/>
    </row>
    <row r="646" spans="1:6" ht="12.75">
      <c r="A646" s="133"/>
      <c r="B646" s="133"/>
      <c r="C646" s="133"/>
      <c r="D646" s="133"/>
      <c r="E646" s="133"/>
      <c r="F646" s="133"/>
    </row>
    <row r="647" spans="1:6" ht="12.75">
      <c r="A647" s="133"/>
      <c r="B647" s="133"/>
      <c r="C647" s="133"/>
      <c r="D647" s="133"/>
      <c r="E647" s="133"/>
      <c r="F647" s="133"/>
    </row>
    <row r="648" spans="1:6" ht="12.75">
      <c r="A648" s="133"/>
      <c r="B648" s="133"/>
      <c r="C648" s="133"/>
      <c r="D648" s="133"/>
      <c r="E648" s="133"/>
      <c r="F648" s="133"/>
    </row>
    <row r="649" spans="1:6" ht="12.75">
      <c r="A649" s="133"/>
      <c r="B649" s="133"/>
      <c r="C649" s="133"/>
      <c r="D649" s="133"/>
      <c r="E649" s="133"/>
      <c r="F649" s="133"/>
    </row>
    <row r="650" spans="1:6" ht="12.75">
      <c r="A650" s="133"/>
      <c r="B650" s="133"/>
      <c r="C650" s="133"/>
      <c r="D650" s="133"/>
      <c r="E650" s="133"/>
      <c r="F650" s="133"/>
    </row>
    <row r="651" spans="1:6" ht="12.75">
      <c r="A651" s="133"/>
      <c r="B651" s="133"/>
      <c r="C651" s="133"/>
      <c r="D651" s="133"/>
      <c r="E651" s="133"/>
      <c r="F651" s="133"/>
    </row>
    <row r="652" spans="1:6" ht="12.75">
      <c r="A652" s="133"/>
      <c r="B652" s="133"/>
      <c r="C652" s="133"/>
      <c r="D652" s="133"/>
      <c r="E652" s="133"/>
      <c r="F652" s="133"/>
    </row>
    <row r="653" spans="1:6" ht="12.75">
      <c r="A653" s="133"/>
      <c r="B653" s="133"/>
      <c r="C653" s="133"/>
      <c r="D653" s="133"/>
      <c r="E653" s="133"/>
      <c r="F653" s="133"/>
    </row>
    <row r="654" spans="1:6" ht="12.75">
      <c r="A654" s="133"/>
      <c r="B654" s="133"/>
      <c r="C654" s="133"/>
      <c r="D654" s="133"/>
      <c r="E654" s="133"/>
      <c r="F654" s="133"/>
    </row>
  </sheetData>
  <sheetProtection/>
  <mergeCells count="10">
    <mergeCell ref="F7:G7"/>
    <mergeCell ref="A2:G2"/>
    <mergeCell ref="A5:G5"/>
    <mergeCell ref="A3:G3"/>
    <mergeCell ref="B4:F4"/>
    <mergeCell ref="A7:A8"/>
    <mergeCell ref="B7:B8"/>
    <mergeCell ref="C7:C8"/>
    <mergeCell ref="D7:D8"/>
    <mergeCell ref="E7:E8"/>
  </mergeCells>
  <printOptions/>
  <pageMargins left="0" right="0" top="0" bottom="0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2021-11-12T01:49:54Z</cp:lastPrinted>
  <dcterms:created xsi:type="dcterms:W3CDTF">2006-07-12T12:33:21Z</dcterms:created>
  <dcterms:modified xsi:type="dcterms:W3CDTF">2021-11-12T01:50:29Z</dcterms:modified>
  <cp:category/>
  <cp:version/>
  <cp:contentType/>
  <cp:contentStatus/>
</cp:coreProperties>
</file>